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ya\Documents\郁弥フォルダ\4.ブログ\吊り荷重計算\"/>
    </mc:Choice>
  </mc:AlternateContent>
  <xr:revisionPtr revIDLastSave="0" documentId="13_ncr:1_{6B1B2DC2-B22A-4B0F-9FDC-8E8582FE0F11}" xr6:coauthVersionLast="47" xr6:coauthVersionMax="47" xr10:uidLastSave="{00000000-0000-0000-0000-000000000000}"/>
  <bookViews>
    <workbookView xWindow="-110" yWindow="-110" windowWidth="19420" windowHeight="10300" xr2:uid="{E2A1BC30-F7EF-47B6-B402-F48A1FE22FC2}"/>
  </bookViews>
  <sheets>
    <sheet name="計算シート" sheetId="1" r:id="rId1"/>
    <sheet name="ボルト材質と降伏点一覧" sheetId="3" r:id="rId2"/>
    <sheet name="ボルト有効断面積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0" i="1" l="1"/>
  <c r="H17" i="1"/>
  <c r="H19" i="1" s="1"/>
  <c r="K12" i="1" l="1"/>
  <c r="J11" i="1"/>
  <c r="I5" i="1"/>
  <c r="H24" i="1" s="1"/>
  <c r="H21" i="1" s="1"/>
  <c r="H14" i="1" s="1"/>
  <c r="K11" i="1"/>
  <c r="K10" i="1"/>
  <c r="H10" i="1"/>
  <c r="J10" i="1" s="1"/>
  <c r="H12" i="1"/>
  <c r="J12" i="1" s="1"/>
  <c r="H9" i="1"/>
  <c r="J9" i="1" s="1"/>
  <c r="S8" i="1"/>
  <c r="K9" i="1" l="1"/>
  <c r="H23" i="1"/>
</calcChain>
</file>

<file path=xl/sharedStrings.xml><?xml version="1.0" encoding="utf-8"?>
<sst xmlns="http://schemas.openxmlformats.org/spreadsheetml/2006/main" count="91" uniqueCount="73">
  <si>
    <t>件名：</t>
    <rPh sb="0" eb="2">
      <t>ケンメイ</t>
    </rPh>
    <phoneticPr fontId="1"/>
  </si>
  <si>
    <t>重量</t>
    <rPh sb="0" eb="2">
      <t>ジュウリョウ</t>
    </rPh>
    <phoneticPr fontId="1"/>
  </si>
  <si>
    <t>吊り角度</t>
    <rPh sb="0" eb="1">
      <t>ツ</t>
    </rPh>
    <rPh sb="2" eb="4">
      <t>カクド</t>
    </rPh>
    <phoneticPr fontId="1"/>
  </si>
  <si>
    <t>W</t>
    <phoneticPr fontId="1"/>
  </si>
  <si>
    <t>θ</t>
    <phoneticPr fontId="1"/>
  </si>
  <si>
    <t>ワイヤーにかかる荷重</t>
    <rPh sb="8" eb="10">
      <t>カジュウ</t>
    </rPh>
    <phoneticPr fontId="1"/>
  </si>
  <si>
    <r>
      <t>F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phoneticPr fontId="1"/>
  </si>
  <si>
    <t>kg</t>
    <phoneticPr fontId="1"/>
  </si>
  <si>
    <t>deg</t>
    <phoneticPr fontId="1"/>
  </si>
  <si>
    <t>ワイヤー長さ</t>
    <rPh sb="4" eb="5">
      <t>ナガ</t>
    </rPh>
    <phoneticPr fontId="1"/>
  </si>
  <si>
    <t>X</t>
    <phoneticPr fontId="1"/>
  </si>
  <si>
    <t>mm</t>
    <phoneticPr fontId="1"/>
  </si>
  <si>
    <t>吊り幅</t>
    <rPh sb="0" eb="1">
      <t>ツ</t>
    </rPh>
    <rPh sb="2" eb="3">
      <t>ハバ</t>
    </rPh>
    <phoneticPr fontId="1"/>
  </si>
  <si>
    <t>Y</t>
    <phoneticPr fontId="1"/>
  </si>
  <si>
    <t>玉掛け用ワイヤーロープ</t>
    <rPh sb="0" eb="2">
      <t>タマガ</t>
    </rPh>
    <rPh sb="3" eb="4">
      <t>ヨウ</t>
    </rPh>
    <phoneticPr fontId="1"/>
  </si>
  <si>
    <t>玉掛け用フック、シャックル</t>
    <rPh sb="0" eb="2">
      <t>タマガ</t>
    </rPh>
    <rPh sb="3" eb="4">
      <t>ヨウ</t>
    </rPh>
    <phoneticPr fontId="1"/>
  </si>
  <si>
    <t>玉掛け用吊りチェーン</t>
    <rPh sb="0" eb="2">
      <t>タマガ</t>
    </rPh>
    <rPh sb="3" eb="4">
      <t>ヨウ</t>
    </rPh>
    <rPh sb="4" eb="5">
      <t>ツ</t>
    </rPh>
    <phoneticPr fontId="1"/>
  </si>
  <si>
    <t>繊維ロープ</t>
    <rPh sb="0" eb="2">
      <t>センイ</t>
    </rPh>
    <phoneticPr fontId="1"/>
  </si>
  <si>
    <t>-</t>
    <phoneticPr fontId="1"/>
  </si>
  <si>
    <t>選定した吊り具の強度判定</t>
    <rPh sb="0" eb="2">
      <t>センテイ</t>
    </rPh>
    <rPh sb="4" eb="5">
      <t>ツ</t>
    </rPh>
    <rPh sb="6" eb="7">
      <t>グ</t>
    </rPh>
    <rPh sb="8" eb="12">
      <t>キョウドハンテイ</t>
    </rPh>
    <phoneticPr fontId="1"/>
  </si>
  <si>
    <t>吊り具種類</t>
    <rPh sb="0" eb="1">
      <t>ツ</t>
    </rPh>
    <rPh sb="2" eb="3">
      <t>グ</t>
    </rPh>
    <rPh sb="3" eb="5">
      <t>シュルイ</t>
    </rPh>
    <phoneticPr fontId="1"/>
  </si>
  <si>
    <t>判定</t>
    <rPh sb="0" eb="2">
      <t>ハンテイ</t>
    </rPh>
    <phoneticPr fontId="1"/>
  </si>
  <si>
    <t>吊り具の種類と安全係数　※クレーン等の安全規則</t>
    <rPh sb="0" eb="1">
      <t>ツ</t>
    </rPh>
    <rPh sb="2" eb="3">
      <t>グ</t>
    </rPh>
    <rPh sb="4" eb="6">
      <t>シュルイ</t>
    </rPh>
    <rPh sb="7" eb="11">
      <t>アンゼンケイスウ</t>
    </rPh>
    <rPh sb="17" eb="18">
      <t>ナド</t>
    </rPh>
    <rPh sb="19" eb="23">
      <t>アンゼンキソク</t>
    </rPh>
    <phoneticPr fontId="1"/>
  </si>
  <si>
    <t>許容荷重kg</t>
    <rPh sb="0" eb="2">
      <t>キョヨウ</t>
    </rPh>
    <rPh sb="2" eb="4">
      <t>カジュウ</t>
    </rPh>
    <phoneticPr fontId="1"/>
  </si>
  <si>
    <t>安全率</t>
    <rPh sb="0" eb="3">
      <t>アンゼンリツ</t>
    </rPh>
    <phoneticPr fontId="1"/>
  </si>
  <si>
    <t>耐荷重kg</t>
    <rPh sb="0" eb="1">
      <t>タイ</t>
    </rPh>
    <rPh sb="1" eb="3">
      <t>カジュウ</t>
    </rPh>
    <phoneticPr fontId="1"/>
  </si>
  <si>
    <t>作成者</t>
    <rPh sb="0" eb="3">
      <t>サクセイシャ</t>
    </rPh>
    <phoneticPr fontId="1"/>
  </si>
  <si>
    <t>吊り具強度計算シート</t>
    <rPh sb="0" eb="1">
      <t>ツ</t>
    </rPh>
    <rPh sb="2" eb="3">
      <t>グ</t>
    </rPh>
    <rPh sb="3" eb="5">
      <t>キョウド</t>
    </rPh>
    <rPh sb="5" eb="7">
      <t>ケイサン</t>
    </rPh>
    <phoneticPr fontId="1"/>
  </si>
  <si>
    <t>荷重条件</t>
    <rPh sb="0" eb="4">
      <t>カジュウジョウケン</t>
    </rPh>
    <phoneticPr fontId="1"/>
  </si>
  <si>
    <t>ボルトサイズ</t>
    <phoneticPr fontId="1"/>
  </si>
  <si>
    <t>引張強さ</t>
    <rPh sb="0" eb="3">
      <t>ヒッパリヅヨ</t>
    </rPh>
    <phoneticPr fontId="1"/>
  </si>
  <si>
    <t>許容応力</t>
    <rPh sb="0" eb="2">
      <t>キョヨウ</t>
    </rPh>
    <rPh sb="2" eb="4">
      <t>オウリョク</t>
    </rPh>
    <phoneticPr fontId="1"/>
  </si>
  <si>
    <t>MPa</t>
    <phoneticPr fontId="1"/>
  </si>
  <si>
    <t>ボルト有効断面積</t>
    <rPh sb="3" eb="8">
      <t>ユウコウダンメンセキ</t>
    </rPh>
    <phoneticPr fontId="1"/>
  </si>
  <si>
    <r>
      <t>mm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phoneticPr fontId="1"/>
  </si>
  <si>
    <t>吊りボルト強度判定</t>
    <rPh sb="0" eb="1">
      <t>ツ</t>
    </rPh>
    <rPh sb="5" eb="7">
      <t>キョウド</t>
    </rPh>
    <rPh sb="7" eb="9">
      <t>ハンテイ</t>
    </rPh>
    <phoneticPr fontId="1"/>
  </si>
  <si>
    <t>ボルト材質と降伏点</t>
    <rPh sb="3" eb="5">
      <t>ザイシツ</t>
    </rPh>
    <rPh sb="6" eb="9">
      <t>コウフクテン</t>
    </rPh>
    <phoneticPr fontId="1"/>
  </si>
  <si>
    <t>強度区分</t>
    <phoneticPr fontId="1"/>
  </si>
  <si>
    <t>材質例</t>
    <phoneticPr fontId="1"/>
  </si>
  <si>
    <t>引張強さ[N/mm2]</t>
    <phoneticPr fontId="1"/>
  </si>
  <si>
    <t>下降伏点or0.2%耐力[N/mm2]</t>
    <phoneticPr fontId="1"/>
  </si>
  <si>
    <t>普通鋼、炭素鋼、SS400、S20Cなど</t>
  </si>
  <si>
    <t>炭素鋼、普通鋼SS400相当、SWRCH6R、SWRCH材</t>
  </si>
  <si>
    <t>炭素鋼、S45C、S25Cなど</t>
  </si>
  <si>
    <t>炭素鋼</t>
  </si>
  <si>
    <t>炭素鋼、S45C、SCM432</t>
  </si>
  <si>
    <t>8.8(d≦16)</t>
  </si>
  <si>
    <t>炭素鋼（焼入れ・焼戻し、合金元素で強化したもの）、S45C、SWRCH38K（熱処理で強化したもの）など</t>
  </si>
  <si>
    <t>8.8(16＜d)</t>
  </si>
  <si>
    <t>SNB7、SCM435、炭素鋼（焼入れ・焼戻し、合金元素で強化したもの）</t>
  </si>
  <si>
    <t>合金鋼、SCM435、SCM440</t>
  </si>
  <si>
    <t>合金鋼、SCM435</t>
  </si>
  <si>
    <t>A2-50</t>
    <phoneticPr fontId="1"/>
  </si>
  <si>
    <t>SUS304</t>
    <phoneticPr fontId="1"/>
  </si>
  <si>
    <t>A2-70</t>
    <phoneticPr fontId="1"/>
  </si>
  <si>
    <t>A2-80</t>
    <phoneticPr fontId="1"/>
  </si>
  <si>
    <t>ボルトの有効断面積</t>
    <rPh sb="4" eb="9">
      <t>ユウコウダンメンセキ</t>
    </rPh>
    <phoneticPr fontId="1"/>
  </si>
  <si>
    <t>サイズ</t>
    <phoneticPr fontId="1"/>
  </si>
  <si>
    <r>
      <t>断面積mm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Ph sb="0" eb="3">
      <t>ダンメンセキ</t>
    </rPh>
    <phoneticPr fontId="1"/>
  </si>
  <si>
    <t>M6</t>
    <phoneticPr fontId="1"/>
  </si>
  <si>
    <t>M8</t>
    <phoneticPr fontId="1"/>
  </si>
  <si>
    <t>M10</t>
    <phoneticPr fontId="1"/>
  </si>
  <si>
    <t>M12</t>
    <phoneticPr fontId="1"/>
  </si>
  <si>
    <t>M16</t>
    <phoneticPr fontId="1"/>
  </si>
  <si>
    <t>M20</t>
    <phoneticPr fontId="1"/>
  </si>
  <si>
    <t>M24</t>
    <phoneticPr fontId="1"/>
  </si>
  <si>
    <t>M30</t>
    <phoneticPr fontId="1"/>
  </si>
  <si>
    <t>M36</t>
    <phoneticPr fontId="1"/>
  </si>
  <si>
    <t>M10</t>
  </si>
  <si>
    <t>強度区分</t>
    <rPh sb="0" eb="4">
      <t>キョウドクブン</t>
    </rPh>
    <phoneticPr fontId="1"/>
  </si>
  <si>
    <t>ボルトにかかる応力</t>
    <rPh sb="7" eb="9">
      <t>オウリョク</t>
    </rPh>
    <phoneticPr fontId="1"/>
  </si>
  <si>
    <r>
      <t>吊りボルトにかかる荷重F</t>
    </r>
    <r>
      <rPr>
        <vertAlign val="subscript"/>
        <sz val="11"/>
        <color theme="1"/>
        <rFont val="游ゴシック"/>
        <family val="3"/>
        <charset val="128"/>
        <scheme val="minor"/>
      </rPr>
      <t>1X</t>
    </r>
    <rPh sb="0" eb="1">
      <t>ツ</t>
    </rPh>
    <rPh sb="9" eb="11">
      <t>カジュウ</t>
    </rPh>
    <phoneticPr fontId="1"/>
  </si>
  <si>
    <r>
      <t>吊りボルトにかかる荷重F</t>
    </r>
    <r>
      <rPr>
        <vertAlign val="subscript"/>
        <sz val="11"/>
        <color theme="1"/>
        <rFont val="游ゴシック"/>
        <family val="3"/>
        <charset val="128"/>
        <scheme val="minor"/>
      </rPr>
      <t>1Y</t>
    </r>
    <rPh sb="0" eb="1">
      <t>ツ</t>
    </rPh>
    <rPh sb="9" eb="11">
      <t>カジュウ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</si>
</sst>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rgb="FF33333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9" fontId="5" fillId="3" borderId="16" xfId="0" applyNumberFormat="1" applyFont="1" applyFill="1" applyBorder="1" applyAlignment="1">
      <alignment horizontal="center" vertical="center"/>
    </xf>
    <xf numFmtId="179" fontId="0" fillId="0" borderId="5" xfId="0" applyNumberFormat="1" applyBorder="1">
      <alignment vertical="center"/>
    </xf>
    <xf numFmtId="179" fontId="0" fillId="0" borderId="8" xfId="0" applyNumberFormat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14" fontId="0" fillId="4" borderId="0" xfId="0" applyNumberFormat="1" applyFill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8" xfId="0" applyFill="1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179" fontId="0" fillId="0" borderId="18" xfId="0" applyNumberFormat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hinmee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296496</xdr:colOff>
      <xdr:row>8</xdr:row>
      <xdr:rowOff>189035</xdr:rowOff>
    </xdr:from>
    <xdr:to>
      <xdr:col>1</xdr:col>
      <xdr:colOff>516304</xdr:colOff>
      <xdr:row>12</xdr:row>
      <xdr:rowOff>87434</xdr:rowOff>
    </xdr:to>
    <xdr:sp macro="" textlink="">
      <xdr:nvSpPr>
        <xdr:cNvPr id="9" name="円柱 8">
          <a:extLst>
            <a:ext uri="{FF2B5EF4-FFF2-40B4-BE49-F238E27FC236}">
              <a16:creationId xmlns:a16="http://schemas.microsoft.com/office/drawing/2014/main" id="{4C0C1594-9D9D-D099-CBE6-98E6ECB2CA01}"/>
            </a:ext>
          </a:extLst>
        </xdr:cNvPr>
        <xdr:cNvSpPr/>
      </xdr:nvSpPr>
      <xdr:spPr>
        <a:xfrm>
          <a:off x="296496" y="2017835"/>
          <a:ext cx="880208" cy="812799"/>
        </a:xfrm>
        <a:prstGeom prst="can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300405</xdr:colOff>
      <xdr:row>8</xdr:row>
      <xdr:rowOff>72779</xdr:rowOff>
    </xdr:from>
    <xdr:to>
      <xdr:col>0</xdr:col>
      <xdr:colOff>466695</xdr:colOff>
      <xdr:row>9</xdr:row>
      <xdr:rowOff>60568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BA35DAA-D2C0-30CE-2BD3-8DF0F861BAA5}"/>
            </a:ext>
          </a:extLst>
        </xdr:cNvPr>
        <xdr:cNvGrpSpPr/>
      </xdr:nvGrpSpPr>
      <xdr:grpSpPr>
        <a:xfrm>
          <a:off x="300405" y="2149603"/>
          <a:ext cx="166290" cy="219377"/>
          <a:chOff x="3247292" y="1338385"/>
          <a:chExt cx="341923" cy="446942"/>
        </a:xfrm>
      </xdr:grpSpPr>
      <xdr:sp macro="" textlink="">
        <xdr:nvSpPr>
          <xdr:cNvPr id="3" name="円: 塗りつぶしなし 2">
            <a:extLst>
              <a:ext uri="{FF2B5EF4-FFF2-40B4-BE49-F238E27FC236}">
                <a16:creationId xmlns:a16="http://schemas.microsoft.com/office/drawing/2014/main" id="{F722C73A-188A-9E6A-AB7D-174FD96CAE49}"/>
              </a:ext>
            </a:extLst>
          </xdr:cNvPr>
          <xdr:cNvSpPr/>
        </xdr:nvSpPr>
        <xdr:spPr>
          <a:xfrm>
            <a:off x="3247292" y="1338385"/>
            <a:ext cx="341923" cy="344853"/>
          </a:xfrm>
          <a:prstGeom prst="donu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台形 3">
            <a:extLst>
              <a:ext uri="{FF2B5EF4-FFF2-40B4-BE49-F238E27FC236}">
                <a16:creationId xmlns:a16="http://schemas.microsoft.com/office/drawing/2014/main" id="{666AF10C-46FC-2094-6CAF-B0E43AEB16AC}"/>
              </a:ext>
            </a:extLst>
          </xdr:cNvPr>
          <xdr:cNvSpPr/>
        </xdr:nvSpPr>
        <xdr:spPr>
          <a:xfrm>
            <a:off x="3287346" y="1645627"/>
            <a:ext cx="259373" cy="139700"/>
          </a:xfrm>
          <a:prstGeom prst="trapezoid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359997</xdr:colOff>
      <xdr:row>8</xdr:row>
      <xdr:rowOff>68871</xdr:rowOff>
    </xdr:from>
    <xdr:to>
      <xdr:col>1</xdr:col>
      <xdr:colOff>526287</xdr:colOff>
      <xdr:row>9</xdr:row>
      <xdr:rowOff>56660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AF469C9-3799-4154-840A-FCFC08DDB676}"/>
            </a:ext>
          </a:extLst>
        </xdr:cNvPr>
        <xdr:cNvGrpSpPr/>
      </xdr:nvGrpSpPr>
      <xdr:grpSpPr>
        <a:xfrm>
          <a:off x="1017409" y="2145695"/>
          <a:ext cx="166290" cy="219377"/>
          <a:chOff x="3247292" y="1338385"/>
          <a:chExt cx="341923" cy="446942"/>
        </a:xfrm>
      </xdr:grpSpPr>
      <xdr:sp macro="" textlink="">
        <xdr:nvSpPr>
          <xdr:cNvPr id="7" name="円: 塗りつぶしなし 6">
            <a:extLst>
              <a:ext uri="{FF2B5EF4-FFF2-40B4-BE49-F238E27FC236}">
                <a16:creationId xmlns:a16="http://schemas.microsoft.com/office/drawing/2014/main" id="{486E098E-1AA9-D0BC-7CA9-A84CD9346056}"/>
              </a:ext>
            </a:extLst>
          </xdr:cNvPr>
          <xdr:cNvSpPr/>
        </xdr:nvSpPr>
        <xdr:spPr>
          <a:xfrm>
            <a:off x="3247292" y="1338385"/>
            <a:ext cx="341923" cy="344853"/>
          </a:xfrm>
          <a:prstGeom prst="donu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" name="台形 7">
            <a:extLst>
              <a:ext uri="{FF2B5EF4-FFF2-40B4-BE49-F238E27FC236}">
                <a16:creationId xmlns:a16="http://schemas.microsoft.com/office/drawing/2014/main" id="{FD2EC1A9-80A6-F48F-4709-A8031926FA16}"/>
              </a:ext>
            </a:extLst>
          </xdr:cNvPr>
          <xdr:cNvSpPr/>
        </xdr:nvSpPr>
        <xdr:spPr>
          <a:xfrm>
            <a:off x="3287346" y="1645627"/>
            <a:ext cx="259373" cy="139700"/>
          </a:xfrm>
          <a:prstGeom prst="trapezoid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383550</xdr:colOff>
      <xdr:row>5</xdr:row>
      <xdr:rowOff>155819</xdr:rowOff>
    </xdr:from>
    <xdr:to>
      <xdr:col>1</xdr:col>
      <xdr:colOff>115766</xdr:colOff>
      <xdr:row>8</xdr:row>
      <xdr:rowOff>72779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33E598F-C9F6-2A33-AD3D-F3661B5D38E0}"/>
            </a:ext>
          </a:extLst>
        </xdr:cNvPr>
        <xdr:cNvCxnSpPr>
          <a:stCxn id="3" idx="0"/>
        </xdr:cNvCxnSpPr>
      </xdr:nvCxnSpPr>
      <xdr:spPr>
        <a:xfrm flipV="1">
          <a:off x="383550" y="1298819"/>
          <a:ext cx="392616" cy="60276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110881</xdr:colOff>
      <xdr:row>5</xdr:row>
      <xdr:rowOff>141165</xdr:rowOff>
    </xdr:from>
    <xdr:to>
      <xdr:col>1</xdr:col>
      <xdr:colOff>443142</xdr:colOff>
      <xdr:row>8</xdr:row>
      <xdr:rowOff>68871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1158C77-0318-45EB-8A0F-90994F71EE4A}"/>
            </a:ext>
          </a:extLst>
        </xdr:cNvPr>
        <xdr:cNvCxnSpPr>
          <a:stCxn id="7" idx="0"/>
        </xdr:cNvCxnSpPr>
      </xdr:nvCxnSpPr>
      <xdr:spPr>
        <a:xfrm flipH="1" flipV="1">
          <a:off x="771281" y="1284165"/>
          <a:ext cx="332261" cy="613506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111965</xdr:colOff>
      <xdr:row>3</xdr:row>
      <xdr:rowOff>223227</xdr:rowOff>
    </xdr:from>
    <xdr:to>
      <xdr:col>1</xdr:col>
      <xdr:colOff>115766</xdr:colOff>
      <xdr:row>5</xdr:row>
      <xdr:rowOff>157771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5769731-2791-4D1F-B1C6-E803B5A69CFB}"/>
            </a:ext>
          </a:extLst>
        </xdr:cNvPr>
        <xdr:cNvCxnSpPr/>
      </xdr:nvCxnSpPr>
      <xdr:spPr>
        <a:xfrm flipV="1">
          <a:off x="772365" y="909027"/>
          <a:ext cx="3801" cy="39174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115766</xdr:colOff>
      <xdr:row>3</xdr:row>
      <xdr:rowOff>102088</xdr:rowOff>
    </xdr:from>
    <xdr:to>
      <xdr:col>1</xdr:col>
      <xdr:colOff>122711</xdr:colOff>
      <xdr:row>5</xdr:row>
      <xdr:rowOff>168517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E4AE91A-CD9E-4B96-992D-EB770A0BBD51}"/>
            </a:ext>
          </a:extLst>
        </xdr:cNvPr>
        <xdr:cNvCxnSpPr/>
      </xdr:nvCxnSpPr>
      <xdr:spPr>
        <a:xfrm flipH="1" flipV="1">
          <a:off x="776166" y="787888"/>
          <a:ext cx="6945" cy="523629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128573</xdr:colOff>
      <xdr:row>4</xdr:row>
      <xdr:rowOff>131396</xdr:rowOff>
    </xdr:from>
    <xdr:to>
      <xdr:col>1</xdr:col>
      <xdr:colOff>301381</xdr:colOff>
      <xdr:row>5</xdr:row>
      <xdr:rowOff>154840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848E2AF8-2CFE-4470-95C7-42C2C8DF6EEF}"/>
            </a:ext>
          </a:extLst>
        </xdr:cNvPr>
        <xdr:cNvCxnSpPr/>
      </xdr:nvCxnSpPr>
      <xdr:spPr>
        <a:xfrm flipV="1">
          <a:off x="788973" y="1045796"/>
          <a:ext cx="172808" cy="252044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584689</xdr:colOff>
      <xdr:row>4</xdr:row>
      <xdr:rowOff>121627</xdr:rowOff>
    </xdr:from>
    <xdr:to>
      <xdr:col>1</xdr:col>
      <xdr:colOff>114896</xdr:colOff>
      <xdr:row>5</xdr:row>
      <xdr:rowOff>189032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D009AF86-4922-471D-96BE-056A5B582ED4}"/>
            </a:ext>
          </a:extLst>
        </xdr:cNvPr>
        <xdr:cNvCxnSpPr/>
      </xdr:nvCxnSpPr>
      <xdr:spPr>
        <a:xfrm flipH="1" flipV="1">
          <a:off x="584689" y="1036027"/>
          <a:ext cx="190607" cy="296005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110882</xdr:colOff>
      <xdr:row>3</xdr:row>
      <xdr:rowOff>126512</xdr:rowOff>
    </xdr:from>
    <xdr:to>
      <xdr:col>1</xdr:col>
      <xdr:colOff>281842</xdr:colOff>
      <xdr:row>4</xdr:row>
      <xdr:rowOff>136281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2B92509-03FC-F530-FB67-E09E24C5C8B2}"/>
            </a:ext>
          </a:extLst>
        </xdr:cNvPr>
        <xdr:cNvCxnSpPr/>
      </xdr:nvCxnSpPr>
      <xdr:spPr>
        <a:xfrm>
          <a:off x="771282" y="812312"/>
          <a:ext cx="170960" cy="238369"/>
        </a:xfrm>
        <a:prstGeom prst="line">
          <a:avLst/>
        </a:prstGeom>
        <a:ln w="952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618881</xdr:colOff>
      <xdr:row>3</xdr:row>
      <xdr:rowOff>131397</xdr:rowOff>
    </xdr:from>
    <xdr:to>
      <xdr:col>1</xdr:col>
      <xdr:colOff>101112</xdr:colOff>
      <xdr:row>4</xdr:row>
      <xdr:rowOff>131396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3E63452D-67BE-453D-9C3E-259CC77D8A59}"/>
            </a:ext>
          </a:extLst>
        </xdr:cNvPr>
        <xdr:cNvCxnSpPr/>
      </xdr:nvCxnSpPr>
      <xdr:spPr>
        <a:xfrm flipH="1">
          <a:off x="618881" y="817197"/>
          <a:ext cx="142631" cy="228599"/>
        </a:xfrm>
        <a:prstGeom prst="line">
          <a:avLst/>
        </a:prstGeom>
        <a:ln w="952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574919</xdr:colOff>
      <xdr:row>5</xdr:row>
      <xdr:rowOff>48357</xdr:rowOff>
    </xdr:from>
    <xdr:to>
      <xdr:col>1</xdr:col>
      <xdr:colOff>320919</xdr:colOff>
      <xdr:row>6</xdr:row>
      <xdr:rowOff>223226</xdr:rowOff>
    </xdr:to>
    <xdr:sp macro="" textlink="">
      <xdr:nvSpPr>
        <xdr:cNvPr id="41" name="円弧 40">
          <a:extLst>
            <a:ext uri="{FF2B5EF4-FFF2-40B4-BE49-F238E27FC236}">
              <a16:creationId xmlns:a16="http://schemas.microsoft.com/office/drawing/2014/main" id="{05D79FCC-B422-381E-D838-971A733BD39F}"/>
            </a:ext>
          </a:extLst>
        </xdr:cNvPr>
        <xdr:cNvSpPr/>
      </xdr:nvSpPr>
      <xdr:spPr>
        <a:xfrm rot="8100000">
          <a:off x="574919" y="1191357"/>
          <a:ext cx="406400" cy="403469"/>
        </a:xfrm>
        <a:prstGeom prst="arc">
          <a:avLst/>
        </a:prstGeom>
        <a:ln w="12700">
          <a:solidFill>
            <a:srgbClr val="00B0F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599343</xdr:colOff>
      <xdr:row>6</xdr:row>
      <xdr:rowOff>193920</xdr:rowOff>
    </xdr:from>
    <xdr:to>
      <xdr:col>1</xdr:col>
      <xdr:colOff>311151</xdr:colOff>
      <xdr:row>7</xdr:row>
      <xdr:rowOff>198804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19CF110-0CA2-0986-AD98-B961CDADA1A9}"/>
            </a:ext>
          </a:extLst>
        </xdr:cNvPr>
        <xdr:cNvSpPr txBox="1"/>
      </xdr:nvSpPr>
      <xdr:spPr>
        <a:xfrm>
          <a:off x="599343" y="1565520"/>
          <a:ext cx="372208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θ</a:t>
          </a:r>
          <a:endParaRPr kumimoji="1" lang="ja-JP" altLang="en-US" sz="1100"/>
        </a:p>
      </xdr:txBody>
    </xdr:sp>
    <xdr:clientData/>
  </xdr:twoCellAnchor>
  <xdr:twoCellAnchor>
    <xdr:from>
      <xdr:col>1</xdr:col>
      <xdr:colOff>214435</xdr:colOff>
      <xdr:row>4</xdr:row>
      <xdr:rowOff>68874</xdr:rowOff>
    </xdr:from>
    <xdr:to>
      <xdr:col>1</xdr:col>
      <xdr:colOff>585666</xdr:colOff>
      <xdr:row>5</xdr:row>
      <xdr:rowOff>73758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CB656AB-AB5D-4D71-BF3B-953B827C0E01}"/>
            </a:ext>
          </a:extLst>
        </xdr:cNvPr>
        <xdr:cNvSpPr txBox="1"/>
      </xdr:nvSpPr>
      <xdr:spPr>
        <a:xfrm>
          <a:off x="874835" y="983274"/>
          <a:ext cx="371231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1</a:t>
          </a:r>
          <a:endParaRPr kumimoji="1" lang="ja-JP" altLang="en-US" sz="1100" baseline="-25000"/>
        </a:p>
      </xdr:txBody>
    </xdr:sp>
    <xdr:clientData/>
  </xdr:twoCellAnchor>
  <xdr:twoCellAnchor>
    <xdr:from>
      <xdr:col>0</xdr:col>
      <xdr:colOff>303335</xdr:colOff>
      <xdr:row>4</xdr:row>
      <xdr:rowOff>64967</xdr:rowOff>
    </xdr:from>
    <xdr:to>
      <xdr:col>1</xdr:col>
      <xdr:colOff>14166</xdr:colOff>
      <xdr:row>5</xdr:row>
      <xdr:rowOff>69851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73B5813-C0F2-4D9A-AACE-BAE795409475}"/>
            </a:ext>
          </a:extLst>
        </xdr:cNvPr>
        <xdr:cNvSpPr txBox="1"/>
      </xdr:nvSpPr>
      <xdr:spPr>
        <a:xfrm>
          <a:off x="303335" y="979367"/>
          <a:ext cx="371231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1</a:t>
          </a:r>
          <a:endParaRPr kumimoji="1" lang="ja-JP" altLang="en-US" sz="1100" baseline="-25000"/>
        </a:p>
      </xdr:txBody>
    </xdr:sp>
    <xdr:clientData/>
  </xdr:twoCellAnchor>
  <xdr:twoCellAnchor>
    <xdr:from>
      <xdr:col>1</xdr:col>
      <xdr:colOff>60081</xdr:colOff>
      <xdr:row>2</xdr:row>
      <xdr:rowOff>211504</xdr:rowOff>
    </xdr:from>
    <xdr:to>
      <xdr:col>1</xdr:col>
      <xdr:colOff>431312</xdr:colOff>
      <xdr:row>3</xdr:row>
      <xdr:rowOff>216388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E5C45C7-18FE-4C5A-B4FC-58767CB73C71}"/>
            </a:ext>
          </a:extLst>
        </xdr:cNvPr>
        <xdr:cNvSpPr txBox="1"/>
      </xdr:nvSpPr>
      <xdr:spPr>
        <a:xfrm>
          <a:off x="720481" y="668704"/>
          <a:ext cx="371231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endParaRPr kumimoji="1" lang="ja-JP" altLang="en-US" sz="1100" baseline="-25000"/>
        </a:p>
      </xdr:txBody>
    </xdr:sp>
    <xdr:clientData/>
  </xdr:twoCellAnchor>
  <xdr:twoCellAnchor>
    <xdr:from>
      <xdr:col>1</xdr:col>
      <xdr:colOff>70827</xdr:colOff>
      <xdr:row>13</xdr:row>
      <xdr:rowOff>81575</xdr:rowOff>
    </xdr:from>
    <xdr:to>
      <xdr:col>1</xdr:col>
      <xdr:colOff>442058</xdr:colOff>
      <xdr:row>14</xdr:row>
      <xdr:rowOff>86459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0BC884E-BDC7-440D-B610-7C43D608C7A9}"/>
            </a:ext>
          </a:extLst>
        </xdr:cNvPr>
        <xdr:cNvSpPr txBox="1"/>
      </xdr:nvSpPr>
      <xdr:spPr>
        <a:xfrm>
          <a:off x="731227" y="3053375"/>
          <a:ext cx="371231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aseline="0"/>
            <a:t>W</a:t>
          </a:r>
          <a:endParaRPr kumimoji="1" lang="ja-JP" altLang="en-US" sz="1100" baseline="-25000"/>
        </a:p>
      </xdr:txBody>
    </xdr:sp>
    <xdr:clientData/>
  </xdr:twoCellAnchor>
  <xdr:twoCellAnchor>
    <xdr:from>
      <xdr:col>1</xdr:col>
      <xdr:colOff>84611</xdr:colOff>
      <xdr:row>12</xdr:row>
      <xdr:rowOff>13187</xdr:rowOff>
    </xdr:from>
    <xdr:to>
      <xdr:col>1</xdr:col>
      <xdr:colOff>91342</xdr:colOff>
      <xdr:row>14</xdr:row>
      <xdr:rowOff>23935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A4CE3C4-DC6A-4F63-A497-3AE359CC46D7}"/>
            </a:ext>
          </a:extLst>
        </xdr:cNvPr>
        <xdr:cNvCxnSpPr/>
      </xdr:nvCxnSpPr>
      <xdr:spPr>
        <a:xfrm>
          <a:off x="745011" y="2756387"/>
          <a:ext cx="6731" cy="467948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336551</xdr:colOff>
      <xdr:row>7</xdr:row>
      <xdr:rowOff>29797</xdr:rowOff>
    </xdr:from>
    <xdr:to>
      <xdr:col>1</xdr:col>
      <xdr:colOff>491881</xdr:colOff>
      <xdr:row>8</xdr:row>
      <xdr:rowOff>63011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47E472E1-AF43-4B52-ABD3-4DEDB1A16F37}"/>
            </a:ext>
          </a:extLst>
        </xdr:cNvPr>
        <xdr:cNvCxnSpPr/>
      </xdr:nvCxnSpPr>
      <xdr:spPr>
        <a:xfrm flipH="1" flipV="1">
          <a:off x="996951" y="1629997"/>
          <a:ext cx="155330" cy="261814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182197</xdr:colOff>
      <xdr:row>6</xdr:row>
      <xdr:rowOff>7330</xdr:rowOff>
    </xdr:from>
    <xdr:to>
      <xdr:col>1</xdr:col>
      <xdr:colOff>553428</xdr:colOff>
      <xdr:row>7</xdr:row>
      <xdr:rowOff>12214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A465C6C-96F0-4140-A014-3C11091EFCF0}"/>
            </a:ext>
          </a:extLst>
        </xdr:cNvPr>
        <xdr:cNvSpPr txBox="1"/>
      </xdr:nvSpPr>
      <xdr:spPr>
        <a:xfrm>
          <a:off x="842597" y="1378930"/>
          <a:ext cx="371231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1</a:t>
          </a:r>
          <a:endParaRPr kumimoji="1" lang="ja-JP" altLang="en-US" sz="1100" baseline="-25000"/>
        </a:p>
      </xdr:txBody>
    </xdr:sp>
    <xdr:clientData/>
  </xdr:twoCellAnchor>
  <xdr:twoCellAnchor>
    <xdr:from>
      <xdr:col>1</xdr:col>
      <xdr:colOff>325804</xdr:colOff>
      <xdr:row>8</xdr:row>
      <xdr:rowOff>63987</xdr:rowOff>
    </xdr:from>
    <xdr:to>
      <xdr:col>1</xdr:col>
      <xdr:colOff>496766</xdr:colOff>
      <xdr:row>8</xdr:row>
      <xdr:rowOff>63987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9F86BBD5-BC9E-4644-ADE6-93A05D630E06}"/>
            </a:ext>
          </a:extLst>
        </xdr:cNvPr>
        <xdr:cNvCxnSpPr/>
      </xdr:nvCxnSpPr>
      <xdr:spPr>
        <a:xfrm flipH="1">
          <a:off x="986204" y="1892787"/>
          <a:ext cx="170962" cy="0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341436</xdr:colOff>
      <xdr:row>7</xdr:row>
      <xdr:rowOff>69851</xdr:rowOff>
    </xdr:from>
    <xdr:to>
      <xdr:col>1</xdr:col>
      <xdr:colOff>342414</xdr:colOff>
      <xdr:row>8</xdr:row>
      <xdr:rowOff>88412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F4BC58D1-9A93-4E1A-933F-487CBD2F57DC}"/>
            </a:ext>
          </a:extLst>
        </xdr:cNvPr>
        <xdr:cNvCxnSpPr/>
      </xdr:nvCxnSpPr>
      <xdr:spPr>
        <a:xfrm flipH="1">
          <a:off x="1001836" y="1670051"/>
          <a:ext cx="978" cy="247161"/>
        </a:xfrm>
        <a:prstGeom prst="line">
          <a:avLst/>
        </a:prstGeom>
        <a:ln w="952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61059</xdr:colOff>
      <xdr:row>7</xdr:row>
      <xdr:rowOff>207599</xdr:rowOff>
    </xdr:from>
    <xdr:to>
      <xdr:col>1</xdr:col>
      <xdr:colOff>432290</xdr:colOff>
      <xdr:row>8</xdr:row>
      <xdr:rowOff>212484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6208EE6-D4CD-48EA-892E-848BC480A128}"/>
            </a:ext>
          </a:extLst>
        </xdr:cNvPr>
        <xdr:cNvSpPr txBox="1"/>
      </xdr:nvSpPr>
      <xdr:spPr>
        <a:xfrm>
          <a:off x="721459" y="1807799"/>
          <a:ext cx="371231" cy="233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1x</a:t>
          </a:r>
          <a:endParaRPr kumimoji="1" lang="ja-JP" altLang="en-US" sz="1100" baseline="-25000"/>
        </a:p>
      </xdr:txBody>
    </xdr:sp>
    <xdr:clientData/>
  </xdr:twoCellAnchor>
  <xdr:oneCellAnchor>
    <xdr:from>
      <xdr:col>2</xdr:col>
      <xdr:colOff>185615</xdr:colOff>
      <xdr:row>3</xdr:row>
      <xdr:rowOff>191477</xdr:rowOff>
    </xdr:from>
    <xdr:ext cx="2582985" cy="18087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0" name="テキスト ボックス 69">
              <a:extLst>
                <a:ext uri="{FF2B5EF4-FFF2-40B4-BE49-F238E27FC236}">
                  <a16:creationId xmlns:a16="http://schemas.microsoft.com/office/drawing/2014/main" id="{C92D74BE-F0F9-5AED-9047-E7DBA5A351CF}"/>
                </a:ext>
              </a:extLst>
            </xdr:cNvPr>
            <xdr:cNvSpPr txBox="1"/>
          </xdr:nvSpPr>
          <xdr:spPr>
            <a:xfrm>
              <a:off x="1506415" y="1029677"/>
              <a:ext cx="2582985" cy="1808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ja-JP" altLang="en-US" sz="1000" b="0" i="0">
                  <a:latin typeface="Cambria Math" panose="02040503050406030204" pitchFamily="18" charset="0"/>
                </a:rPr>
                <a:t>＜計算式＞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F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についての式は次の通り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ja-JP" altLang="en-US" sz="1000" b="0" i="0">
                        <a:latin typeface="Cambria Math" panose="02040503050406030204" pitchFamily="18" charset="0"/>
                      </a:rPr>
                      <m:t>　</m:t>
                    </m:r>
                    <m:r>
                      <a:rPr kumimoji="1" lang="ja-JP" altLang="en-US" sz="1000" b="0" i="1">
                        <a:latin typeface="Cambria Math" panose="02040503050406030204" pitchFamily="18" charset="0"/>
                      </a:rPr>
                      <m:t>　</m:t>
                    </m:r>
                    <m:r>
                      <a:rPr kumimoji="1" lang="en-US" altLang="ja-JP" sz="10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kumimoji="1" lang="en-US" altLang="ja-JP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=2×</m:t>
                    </m:r>
                    <m:sSub>
                      <m:sSub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m:rPr>
                        <m:sty m:val="p"/>
                      </m:rPr>
                      <a:rPr kumimoji="1" lang="en-US" altLang="ja-JP" sz="1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cos</m:t>
                    </m:r>
                    <m:d>
                      <m:d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type m:val="lin"/>
                            <m:ctrlPr>
                              <a:rPr kumimoji="1" lang="en-US" altLang="ja-JP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ja-JP" altLang="en-US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𝜃</m:t>
                            </m:r>
                          </m:num>
                          <m:den>
                            <m:r>
                              <a:rPr kumimoji="1" lang="en-US" altLang="ja-JP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e>
                    </m:d>
                    <m:r>
                      <a:rPr kumimoji="1" lang="en-US" altLang="ja-JP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⁡</m:t>
                    </m:r>
                  </m:oMath>
                </m:oMathPara>
              </a14:m>
              <a:endParaRPr kumimoji="1" lang="en-US" altLang="ja-JP" sz="10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O</a:t>
              </a: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点ではつり合いにより</a:t>
              </a:r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F=W</a:t>
              </a: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になるため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ja-JP" altLang="ja-JP" sz="1000" b="0" i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　</m:t>
                    </m:r>
                    <m:r>
                      <a:rPr kumimoji="1" lang="ja-JP" altLang="ja-JP" sz="1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　</m:t>
                    </m:r>
                    <m:r>
                      <a:rPr kumimoji="1" lang="en-US" altLang="ja-JP" sz="1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𝑊</m:t>
                    </m:r>
                    <m:r>
                      <a:rPr kumimoji="1" lang="en-US" altLang="ja-JP" sz="1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=2×</m:t>
                    </m:r>
                    <m:sSub>
                      <m:sSubPr>
                        <m:ctrlP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m:rPr>
                        <m:sty m:val="p"/>
                      </m:rPr>
                      <a:rPr kumimoji="1" lang="en-US" altLang="ja-JP" sz="1000" b="0" i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cos</m:t>
                    </m:r>
                    <m:d>
                      <m:dPr>
                        <m:ctrlP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type m:val="lin"/>
                            <m:ctrlPr>
                              <a:rPr kumimoji="1" lang="en-US" altLang="ja-JP" sz="1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kumimoji="1" lang="ja-JP" altLang="ja-JP" sz="1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𝜃</m:t>
                            </m:r>
                          </m:num>
                          <m:den>
                            <m:r>
                              <a:rPr kumimoji="1" lang="en-US" altLang="ja-JP" sz="1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2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ja-JP" altLang="ja-JP" sz="1000">
                <a:effectLst/>
              </a:endParaRPr>
            </a:p>
            <a:p>
              <a:r>
                <a:rPr kumimoji="1" lang="ja-JP" altLang="en-US" sz="1000"/>
                <a:t>ワイヤー</a:t>
              </a:r>
              <a:r>
                <a:rPr kumimoji="1" lang="en-US" altLang="ja-JP" sz="1000"/>
                <a:t>1</a:t>
              </a:r>
              <a:r>
                <a:rPr kumimoji="1" lang="ja-JP" altLang="en-US" sz="1000"/>
                <a:t>本にかかる張力</a:t>
              </a: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0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en-US" altLang="ja-JP" sz="10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𝐹</m:t>
                      </m:r>
                    </m:e>
                    <m:sub>
                      <m:r>
                        <a:rPr kumimoji="1" lang="en-US" altLang="ja-JP" sz="10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</m:oMath>
              </a14:m>
              <a:r>
                <a:rPr kumimoji="1" lang="ja-JP" altLang="en-US" sz="1000"/>
                <a:t>は</a:t>
              </a:r>
              <a:endParaRPr kumimoji="1" lang="en-US" altLang="ja-JP" sz="1000"/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ja-JP" altLang="en-US" sz="1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　</m:t>
                    </m:r>
                    <m:r>
                      <a:rPr kumimoji="1" lang="ja-JP" altLang="ja-JP" sz="1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　</m:t>
                    </m:r>
                    <m:sSub>
                      <m:sSubPr>
                        <m:ctrlP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kumimoji="1" lang="en-US" altLang="ja-JP" sz="1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num>
                      <m:den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kumimoji="1" lang="en-US" altLang="ja-JP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𝑐𝑜𝑠</m:t>
                        </m:r>
                        <m:d>
                          <m:dPr>
                            <m:ctrlPr>
                              <a:rPr kumimoji="1" lang="en-US" altLang="ja-JP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type m:val="lin"/>
                                <m:ctrlPr>
                                  <a:rPr kumimoji="1" lang="en-US" altLang="ja-JP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1" lang="ja-JP" alt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𝜃</m:t>
                                </m:r>
                              </m:num>
                              <m:den>
                                <m:r>
                                  <a:rPr kumimoji="1" lang="en-US" altLang="ja-JP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den>
                    </m:f>
                  </m:oMath>
                </m:oMathPara>
              </a14:m>
              <a:endParaRPr kumimoji="1" lang="ja-JP" altLang="en-US" sz="1000"/>
            </a:p>
          </xdr:txBody>
        </xdr:sp>
      </mc:Choice>
      <mc:Fallback>
        <xdr:sp macro="" textlink="">
          <xdr:nvSpPr>
            <xdr:cNvPr id="70" name="テキスト ボックス 69">
              <a:extLst>
                <a:ext uri="{FF2B5EF4-FFF2-40B4-BE49-F238E27FC236}">
                  <a16:creationId xmlns:a16="http://schemas.microsoft.com/office/drawing/2014/main" id="{C92D74BE-F0F9-5AED-9047-E7DBA5A351CF}"/>
                </a:ext>
              </a:extLst>
            </xdr:cNvPr>
            <xdr:cNvSpPr txBox="1"/>
          </xdr:nvSpPr>
          <xdr:spPr>
            <a:xfrm>
              <a:off x="1506415" y="1029677"/>
              <a:ext cx="2582985" cy="1808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ja-JP" altLang="en-US" sz="1000" b="0" i="0">
                  <a:latin typeface="Cambria Math" panose="02040503050406030204" pitchFamily="18" charset="0"/>
                </a:rPr>
                <a:t>＜計算式＞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r>
                <a:rPr kumimoji="1" lang="en-US" altLang="ja-JP" sz="1000" b="0" i="0">
                  <a:latin typeface="Cambria Math" panose="02040503050406030204" pitchFamily="18" charset="0"/>
                </a:rPr>
                <a:t>F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についての式は次の通り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pPr/>
              <a:r>
                <a:rPr kumimoji="1" lang="ja-JP" altLang="en-US" sz="1000" b="0" i="0">
                  <a:latin typeface="Cambria Math" panose="02040503050406030204" pitchFamily="18" charset="0"/>
                </a:rPr>
                <a:t>　　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𝐹</a:t>
              </a:r>
              <a:r>
                <a:rPr kumimoji="1" lang="en-US" altLang="ja-JP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=2×𝐹_1 cos(</a:t>
              </a:r>
              <a:r>
                <a:rPr kumimoji="1" lang="ja-JP" alt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r>
                <a:rPr kumimoji="1" lang="en-US" altLang="ja-JP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∕2)⁡</a:t>
              </a:r>
              <a:endParaRPr kumimoji="1" lang="en-US" altLang="ja-JP" sz="10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O</a:t>
              </a: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点ではつり合いにより</a:t>
              </a:r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F=W</a:t>
              </a: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になるため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/>
              <a:r>
                <a:rPr kumimoji="1" lang="ja-JP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　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𝑊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=2×𝐹_1 cos(</a:t>
              </a:r>
              <a:r>
                <a:rPr kumimoji="1" lang="ja-JP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∕2)</a:t>
              </a:r>
              <a:endParaRPr lang="ja-JP" altLang="ja-JP" sz="1000">
                <a:effectLst/>
              </a:endParaRPr>
            </a:p>
            <a:p>
              <a:r>
                <a:rPr kumimoji="1" lang="ja-JP" altLang="en-US" sz="1000"/>
                <a:t>ワイヤー</a:t>
              </a:r>
              <a:r>
                <a:rPr kumimoji="1" lang="en-US" altLang="ja-JP" sz="1000"/>
                <a:t>1</a:t>
              </a:r>
              <a:r>
                <a:rPr kumimoji="1" lang="ja-JP" altLang="en-US" sz="1000"/>
                <a:t>本にかかる張力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𝐹_1</a:t>
              </a:r>
              <a:r>
                <a:rPr kumimoji="1" lang="ja-JP" altLang="en-US" sz="1000"/>
                <a:t>は</a:t>
              </a:r>
              <a:endParaRPr kumimoji="1" lang="en-US" altLang="ja-JP" sz="1000"/>
            </a:p>
            <a:p>
              <a:pPr/>
              <a:r>
                <a:rPr kumimoji="1" lang="ja-JP" alt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　</a:t>
              </a:r>
              <a:r>
                <a:rPr kumimoji="1" lang="ja-JP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𝐹_1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𝑊/(2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×𝑐𝑜𝑠(</a:t>
              </a:r>
              <a:r>
                <a:rPr kumimoji="1" lang="ja-JP" alt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𝜃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∕2)</a:t>
              </a:r>
              <a:r>
                <a:rPr kumimoji="1" lang="en-US" altLang="ja-JP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endParaRPr kumimoji="1" lang="ja-JP" altLang="en-US" sz="1000"/>
            </a:p>
          </xdr:txBody>
        </xdr:sp>
      </mc:Fallback>
    </mc:AlternateContent>
    <xdr:clientData/>
  </xdr:oneCellAnchor>
  <xdr:twoCellAnchor>
    <xdr:from>
      <xdr:col>1</xdr:col>
      <xdr:colOff>491880</xdr:colOff>
      <xdr:row>7</xdr:row>
      <xdr:rowOff>23934</xdr:rowOff>
    </xdr:from>
    <xdr:to>
      <xdr:col>1</xdr:col>
      <xdr:colOff>491880</xdr:colOff>
      <xdr:row>8</xdr:row>
      <xdr:rowOff>67896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2E8BFEB7-7F45-40F9-9FED-729DDFBA9574}"/>
            </a:ext>
          </a:extLst>
        </xdr:cNvPr>
        <xdr:cNvCxnSpPr/>
      </xdr:nvCxnSpPr>
      <xdr:spPr>
        <a:xfrm flipV="1">
          <a:off x="1152280" y="1624134"/>
          <a:ext cx="0" cy="272562"/>
        </a:xfrm>
        <a:prstGeom prst="line">
          <a:avLst/>
        </a:prstGeom>
        <a:ln w="127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47382</xdr:colOff>
      <xdr:row>5</xdr:row>
      <xdr:rowOff>63989</xdr:rowOff>
    </xdr:from>
    <xdr:to>
      <xdr:col>1</xdr:col>
      <xdr:colOff>419590</xdr:colOff>
      <xdr:row>6</xdr:row>
      <xdr:rowOff>68873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78E5E9D-0FD6-44C5-BD9E-B53C0B658D09}"/>
            </a:ext>
          </a:extLst>
        </xdr:cNvPr>
        <xdr:cNvSpPr txBox="1"/>
      </xdr:nvSpPr>
      <xdr:spPr>
        <a:xfrm>
          <a:off x="707782" y="1206989"/>
          <a:ext cx="372208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O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550381</xdr:colOff>
      <xdr:row>4</xdr:row>
      <xdr:rowOff>247189</xdr:rowOff>
    </xdr:from>
    <xdr:to>
      <xdr:col>14</xdr:col>
      <xdr:colOff>269516</xdr:colOff>
      <xdr:row>8</xdr:row>
      <xdr:rowOff>118092</xdr:rowOff>
    </xdr:to>
    <xdr:sp macro="" textlink="">
      <xdr:nvSpPr>
        <xdr:cNvPr id="78" name="円柱 77">
          <a:extLst>
            <a:ext uri="{FF2B5EF4-FFF2-40B4-BE49-F238E27FC236}">
              <a16:creationId xmlns:a16="http://schemas.microsoft.com/office/drawing/2014/main" id="{D68CFDD7-86BE-475A-83F2-8687DE6BAF7D}"/>
            </a:ext>
          </a:extLst>
        </xdr:cNvPr>
        <xdr:cNvSpPr/>
      </xdr:nvSpPr>
      <xdr:spPr>
        <a:xfrm>
          <a:off x="9679440" y="1308013"/>
          <a:ext cx="884547" cy="827138"/>
        </a:xfrm>
        <a:prstGeom prst="can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554290</xdr:colOff>
      <xdr:row>4</xdr:row>
      <xdr:rowOff>128837</xdr:rowOff>
    </xdr:from>
    <xdr:to>
      <xdr:col>12</xdr:col>
      <xdr:colOff>721557</xdr:colOff>
      <xdr:row>5</xdr:row>
      <xdr:rowOff>91226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FD8F7C24-DBC2-43F2-AC0F-ED45BC3223BA}"/>
            </a:ext>
          </a:extLst>
        </xdr:cNvPr>
        <xdr:cNvGrpSpPr/>
      </xdr:nvGrpSpPr>
      <xdr:grpSpPr>
        <a:xfrm>
          <a:off x="9683349" y="1219543"/>
          <a:ext cx="167267" cy="223859"/>
          <a:chOff x="3247292" y="1338385"/>
          <a:chExt cx="341923" cy="446942"/>
        </a:xfrm>
      </xdr:grpSpPr>
      <xdr:sp macro="" textlink="">
        <xdr:nvSpPr>
          <xdr:cNvPr id="80" name="円: 塗りつぶしなし 79">
            <a:extLst>
              <a:ext uri="{FF2B5EF4-FFF2-40B4-BE49-F238E27FC236}">
                <a16:creationId xmlns:a16="http://schemas.microsoft.com/office/drawing/2014/main" id="{C9BBDC7E-D65A-214E-E1E1-E641380FC1AF}"/>
              </a:ext>
            </a:extLst>
          </xdr:cNvPr>
          <xdr:cNvSpPr/>
        </xdr:nvSpPr>
        <xdr:spPr>
          <a:xfrm>
            <a:off x="3247292" y="1338385"/>
            <a:ext cx="341923" cy="344853"/>
          </a:xfrm>
          <a:prstGeom prst="donu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1" name="台形 80">
            <a:extLst>
              <a:ext uri="{FF2B5EF4-FFF2-40B4-BE49-F238E27FC236}">
                <a16:creationId xmlns:a16="http://schemas.microsoft.com/office/drawing/2014/main" id="{4683E2AD-E85C-03EC-52C6-CFE539562CE7}"/>
              </a:ext>
            </a:extLst>
          </xdr:cNvPr>
          <xdr:cNvSpPr/>
        </xdr:nvSpPr>
        <xdr:spPr>
          <a:xfrm>
            <a:off x="3287346" y="1645627"/>
            <a:ext cx="259373" cy="139700"/>
          </a:xfrm>
          <a:prstGeom prst="trapezoid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109243</xdr:colOff>
      <xdr:row>4</xdr:row>
      <xdr:rowOff>124929</xdr:rowOff>
    </xdr:from>
    <xdr:to>
      <xdr:col>14</xdr:col>
      <xdr:colOff>279499</xdr:colOff>
      <xdr:row>5</xdr:row>
      <xdr:rowOff>87318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B060D821-EA75-4BA1-A2FC-4A6FC673AC02}"/>
            </a:ext>
          </a:extLst>
        </xdr:cNvPr>
        <xdr:cNvGrpSpPr/>
      </xdr:nvGrpSpPr>
      <xdr:grpSpPr>
        <a:xfrm>
          <a:off x="10403714" y="1215635"/>
          <a:ext cx="170256" cy="223859"/>
          <a:chOff x="3247292" y="1338385"/>
          <a:chExt cx="341923" cy="446942"/>
        </a:xfrm>
      </xdr:grpSpPr>
      <xdr:sp macro="" textlink="">
        <xdr:nvSpPr>
          <xdr:cNvPr id="83" name="円: 塗りつぶしなし 82">
            <a:extLst>
              <a:ext uri="{FF2B5EF4-FFF2-40B4-BE49-F238E27FC236}">
                <a16:creationId xmlns:a16="http://schemas.microsoft.com/office/drawing/2014/main" id="{89778081-7735-23FA-D941-F368D7F50295}"/>
              </a:ext>
            </a:extLst>
          </xdr:cNvPr>
          <xdr:cNvSpPr/>
        </xdr:nvSpPr>
        <xdr:spPr>
          <a:xfrm>
            <a:off x="3247292" y="1338385"/>
            <a:ext cx="341923" cy="344853"/>
          </a:xfrm>
          <a:prstGeom prst="donu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4" name="台形 83">
            <a:extLst>
              <a:ext uri="{FF2B5EF4-FFF2-40B4-BE49-F238E27FC236}">
                <a16:creationId xmlns:a16="http://schemas.microsoft.com/office/drawing/2014/main" id="{5517B367-61DD-A919-5625-0A2B29C75695}"/>
              </a:ext>
            </a:extLst>
          </xdr:cNvPr>
          <xdr:cNvSpPr/>
        </xdr:nvSpPr>
        <xdr:spPr>
          <a:xfrm>
            <a:off x="3287346" y="1645627"/>
            <a:ext cx="259373" cy="139700"/>
          </a:xfrm>
          <a:prstGeom prst="trapezoid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637435</xdr:colOff>
      <xdr:row>1</xdr:row>
      <xdr:rowOff>183115</xdr:rowOff>
    </xdr:from>
    <xdr:to>
      <xdr:col>13</xdr:col>
      <xdr:colOff>96228</xdr:colOff>
      <xdr:row>4</xdr:row>
      <xdr:rowOff>128837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3DDCF20D-F0EC-498B-A3F7-FE08E0E0FD3B}"/>
            </a:ext>
          </a:extLst>
        </xdr:cNvPr>
        <xdr:cNvCxnSpPr>
          <a:stCxn id="80" idx="0"/>
        </xdr:cNvCxnSpPr>
      </xdr:nvCxnSpPr>
      <xdr:spPr>
        <a:xfrm flipV="1">
          <a:off x="9766494" y="549174"/>
          <a:ext cx="392616" cy="64048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91343</xdr:colOff>
      <xdr:row>1</xdr:row>
      <xdr:rowOff>168461</xdr:rowOff>
    </xdr:from>
    <xdr:to>
      <xdr:col>14</xdr:col>
      <xdr:colOff>195377</xdr:colOff>
      <xdr:row>4</xdr:row>
      <xdr:rowOff>124929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BEEE3794-72B1-4363-A918-EF79AAFEEDD3}"/>
            </a:ext>
          </a:extLst>
        </xdr:cNvPr>
        <xdr:cNvCxnSpPr>
          <a:stCxn id="83" idx="0"/>
        </xdr:cNvCxnSpPr>
      </xdr:nvCxnSpPr>
      <xdr:spPr>
        <a:xfrm flipH="1" flipV="1">
          <a:off x="10154225" y="534520"/>
          <a:ext cx="335623" cy="65123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92427</xdr:colOff>
      <xdr:row>0</xdr:row>
      <xdr:rowOff>164985</xdr:rowOff>
    </xdr:from>
    <xdr:to>
      <xdr:col>13</xdr:col>
      <xdr:colOff>96228</xdr:colOff>
      <xdr:row>1</xdr:row>
      <xdr:rowOff>185067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111E55D-D436-435D-83D1-3629F6DC6E92}"/>
            </a:ext>
          </a:extLst>
        </xdr:cNvPr>
        <xdr:cNvCxnSpPr/>
      </xdr:nvCxnSpPr>
      <xdr:spPr>
        <a:xfrm flipV="1">
          <a:off x="10155309" y="164985"/>
          <a:ext cx="3801" cy="38614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829781</xdr:colOff>
      <xdr:row>1</xdr:row>
      <xdr:rowOff>79015</xdr:rowOff>
    </xdr:from>
    <xdr:to>
      <xdr:col>14</xdr:col>
      <xdr:colOff>70165</xdr:colOff>
      <xdr:row>3</xdr:row>
      <xdr:rowOff>25284</xdr:rowOff>
    </xdr:to>
    <xdr:sp macro="" textlink="">
      <xdr:nvSpPr>
        <xdr:cNvPr id="93" name="円弧 92">
          <a:extLst>
            <a:ext uri="{FF2B5EF4-FFF2-40B4-BE49-F238E27FC236}">
              <a16:creationId xmlns:a16="http://schemas.microsoft.com/office/drawing/2014/main" id="{899A6FE2-7D84-4329-8497-747E2913357A}"/>
            </a:ext>
          </a:extLst>
        </xdr:cNvPr>
        <xdr:cNvSpPr/>
      </xdr:nvSpPr>
      <xdr:spPr>
        <a:xfrm rot="8100000">
          <a:off x="9958840" y="445074"/>
          <a:ext cx="405796" cy="409445"/>
        </a:xfrm>
        <a:prstGeom prst="arc">
          <a:avLst/>
        </a:prstGeom>
        <a:ln w="12700">
          <a:solidFill>
            <a:srgbClr val="00B0F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854205</xdr:colOff>
      <xdr:row>2</xdr:row>
      <xdr:rowOff>222193</xdr:rowOff>
    </xdr:from>
    <xdr:to>
      <xdr:col>14</xdr:col>
      <xdr:colOff>60397</xdr:colOff>
      <xdr:row>4</xdr:row>
      <xdr:rowOff>27239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61A328CF-245D-4DD7-9B2D-D7B7C0F541F7}"/>
            </a:ext>
          </a:extLst>
        </xdr:cNvPr>
        <xdr:cNvSpPr txBox="1"/>
      </xdr:nvSpPr>
      <xdr:spPr>
        <a:xfrm>
          <a:off x="9983264" y="819840"/>
          <a:ext cx="371604" cy="268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θ</a:t>
          </a:r>
          <a:endParaRPr kumimoji="1" lang="ja-JP" altLang="en-US" sz="1100"/>
        </a:p>
      </xdr:txBody>
    </xdr:sp>
    <xdr:clientData/>
  </xdr:twoCellAnchor>
  <xdr:twoCellAnchor>
    <xdr:from>
      <xdr:col>12</xdr:col>
      <xdr:colOff>637435</xdr:colOff>
      <xdr:row>4</xdr:row>
      <xdr:rowOff>124929</xdr:rowOff>
    </xdr:from>
    <xdr:to>
      <xdr:col>14</xdr:col>
      <xdr:colOff>195377</xdr:colOff>
      <xdr:row>4</xdr:row>
      <xdr:rowOff>128837</xdr:rowOff>
    </xdr:to>
    <xdr:cxnSp macro="">
      <xdr:nvCxnSpPr>
        <xdr:cNvPr id="110" name="直線矢印コネクタ 109">
          <a:extLst>
            <a:ext uri="{FF2B5EF4-FFF2-40B4-BE49-F238E27FC236}">
              <a16:creationId xmlns:a16="http://schemas.microsoft.com/office/drawing/2014/main" id="{51720E16-2769-0D1F-65A8-A5307B076E72}"/>
            </a:ext>
          </a:extLst>
        </xdr:cNvPr>
        <xdr:cNvCxnSpPr>
          <a:stCxn id="80" idx="0"/>
          <a:endCxn id="83" idx="0"/>
        </xdr:cNvCxnSpPr>
      </xdr:nvCxnSpPr>
      <xdr:spPr>
        <a:xfrm flipV="1">
          <a:off x="9766494" y="1185753"/>
          <a:ext cx="723354" cy="3908"/>
        </a:xfrm>
        <a:prstGeom prst="straightConnector1">
          <a:avLst/>
        </a:prstGeom>
        <a:ln w="12700">
          <a:solidFill>
            <a:srgbClr val="00B05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158751</xdr:colOff>
      <xdr:row>1</xdr:row>
      <xdr:rowOff>122001</xdr:rowOff>
    </xdr:from>
    <xdr:to>
      <xdr:col>14</xdr:col>
      <xdr:colOff>297847</xdr:colOff>
      <xdr:row>4</xdr:row>
      <xdr:rowOff>122977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D911CB21-7781-4CC8-8843-437DCF28A7D6}"/>
            </a:ext>
          </a:extLst>
        </xdr:cNvPr>
        <xdr:cNvCxnSpPr/>
      </xdr:nvCxnSpPr>
      <xdr:spPr>
        <a:xfrm>
          <a:off x="10221633" y="488060"/>
          <a:ext cx="370685" cy="695741"/>
        </a:xfrm>
        <a:prstGeom prst="straightConnector1">
          <a:avLst/>
        </a:prstGeom>
        <a:ln w="12700">
          <a:solidFill>
            <a:srgbClr val="00B05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688128</xdr:colOff>
      <xdr:row>3</xdr:row>
      <xdr:rowOff>171882</xdr:rowOff>
    </xdr:from>
    <xdr:to>
      <xdr:col>13</xdr:col>
      <xdr:colOff>126513</xdr:colOff>
      <xdr:row>4</xdr:row>
      <xdr:rowOff>173777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E350FFDD-CC8A-4682-A023-74EDE0A66A48}"/>
            </a:ext>
          </a:extLst>
        </xdr:cNvPr>
        <xdr:cNvSpPr txBox="1"/>
      </xdr:nvSpPr>
      <xdr:spPr>
        <a:xfrm>
          <a:off x="9817187" y="1001117"/>
          <a:ext cx="372208" cy="23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Y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42812</xdr:colOff>
      <xdr:row>1</xdr:row>
      <xdr:rowOff>124931</xdr:rowOff>
    </xdr:from>
    <xdr:to>
      <xdr:col>14</xdr:col>
      <xdr:colOff>281239</xdr:colOff>
      <xdr:row>3</xdr:row>
      <xdr:rowOff>37008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DCBBCAA3-DDD5-40CB-BC27-6E0A6BDA0A6E}"/>
            </a:ext>
          </a:extLst>
        </xdr:cNvPr>
        <xdr:cNvSpPr txBox="1"/>
      </xdr:nvSpPr>
      <xdr:spPr>
        <a:xfrm rot="3874756">
          <a:off x="10268870" y="559403"/>
          <a:ext cx="375253" cy="238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X</a:t>
          </a:r>
          <a:endParaRPr kumimoji="1" lang="ja-JP" altLang="en-US" sz="1100"/>
        </a:p>
      </xdr:txBody>
    </xdr:sp>
    <xdr:clientData/>
  </xdr:twoCellAnchor>
  <xdr:oneCellAnchor>
    <xdr:from>
      <xdr:col>15</xdr:col>
      <xdr:colOff>8524</xdr:colOff>
      <xdr:row>0</xdr:row>
      <xdr:rowOff>274298</xdr:rowOff>
    </xdr:from>
    <xdr:ext cx="2811585" cy="8909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1" name="テキスト ボックス 120">
              <a:extLst>
                <a:ext uri="{FF2B5EF4-FFF2-40B4-BE49-F238E27FC236}">
                  <a16:creationId xmlns:a16="http://schemas.microsoft.com/office/drawing/2014/main" id="{6439D7D7-AD1A-4662-AF02-1326BE2ABB75}"/>
                </a:ext>
              </a:extLst>
            </xdr:cNvPr>
            <xdr:cNvSpPr txBox="1"/>
          </xdr:nvSpPr>
          <xdr:spPr>
            <a:xfrm>
              <a:off x="10996785" y="274298"/>
              <a:ext cx="2811585" cy="8909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ja-JP" altLang="en-US" sz="1000" b="0" i="0">
                  <a:latin typeface="Cambria Math" panose="02040503050406030204" pitchFamily="18" charset="0"/>
                </a:rPr>
                <a:t>吊り角度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θ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が分からない場合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r>
                <a:rPr kumimoji="1" lang="ja-JP" altLang="en-US" sz="1000" b="0" i="0">
                  <a:latin typeface="Cambria Math" panose="02040503050406030204" pitchFamily="18" charset="0"/>
                </a:rPr>
                <a:t>ワイヤー長さ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X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と吊り幅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Y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から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θ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を求める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kumimoji="1" lang="ja-JP" altLang="en-US" sz="1000" b="0" i="0">
                        <a:latin typeface="Cambria Math" panose="02040503050406030204" pitchFamily="18" charset="0"/>
                      </a:rPr>
                      <m:t>　</m:t>
                    </m:r>
                    <m:r>
                      <a:rPr kumimoji="1" lang="ja-JP" altLang="en-US" sz="1000" b="0" i="1">
                        <a:latin typeface="Cambria Math" panose="02040503050406030204" pitchFamily="18" charset="0"/>
                      </a:rPr>
                      <m:t>　</m:t>
                    </m:r>
                    <m:r>
                      <a:rPr kumimoji="1" lang="ja-JP" altLang="en-US" sz="1000" b="0" i="1">
                        <a:latin typeface="Cambria Math" panose="02040503050406030204" pitchFamily="18" charset="0"/>
                      </a:rPr>
                      <m:t>𝜃</m:t>
                    </m:r>
                    <m:r>
                      <a:rPr kumimoji="1" lang="en-US" altLang="ja-JP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unc>
                      <m:funcPr>
                        <m:ctrlPr>
                          <a:rPr kumimoji="1" lang="en-US" altLang="ja-JP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sSup>
                          <m:sSupPr>
                            <m:ctrlPr>
                              <a:rPr kumimoji="1" lang="en-US" altLang="ja-JP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kumimoji="1" lang="en-US" altLang="ja-JP" sz="10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  <m:r>
                              <a:rPr kumimoji="1" lang="en-US" altLang="ja-JP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×</m:t>
                            </m:r>
                            <m:r>
                              <m:rPr>
                                <m:sty m:val="p"/>
                              </m:rPr>
                              <a:rPr kumimoji="1" lang="en-US" altLang="ja-JP" sz="10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sin</m:t>
                            </m:r>
                          </m:e>
                          <m:sup>
                            <m:r>
                              <a:rPr kumimoji="1" lang="en-US" altLang="ja-JP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sup>
                        </m:sSup>
                      </m:fName>
                      <m:e>
                        <m:d>
                          <m:dPr>
                            <m:ctrlPr>
                              <a:rPr kumimoji="1" lang="en-US" altLang="ja-JP" sz="1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kumimoji="1" lang="en-US" altLang="ja-JP" sz="10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f>
                                  <m:fPr>
                                    <m:type m:val="lin"/>
                                    <m:ctrlPr>
                                      <a:rPr kumimoji="1" lang="en-US" altLang="ja-JP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kumimoji="1" lang="en-US" altLang="ja-JP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𝑌</m:t>
                                    </m:r>
                                  </m:num>
                                  <m:den>
                                    <m:r>
                                      <a:rPr kumimoji="1" lang="en-US" altLang="ja-JP" sz="10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den>
                                </m:f>
                              </m:num>
                              <m:den>
                                <m:r>
                                  <a:rPr kumimoji="1" lang="en-US" altLang="ja-JP" sz="10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𝑋</m:t>
                                </m:r>
                              </m:den>
                            </m:f>
                          </m:e>
                        </m:d>
                      </m:e>
                    </m:func>
                    <m:r>
                      <a:rPr kumimoji="1" lang="en-US" altLang="ja-JP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⁡</m:t>
                    </m:r>
                  </m:oMath>
                </m:oMathPara>
              </a14:m>
              <a:endParaRPr kumimoji="1" lang="en-US" altLang="ja-JP" sz="10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121" name="テキスト ボックス 120">
              <a:extLst>
                <a:ext uri="{FF2B5EF4-FFF2-40B4-BE49-F238E27FC236}">
                  <a16:creationId xmlns:a16="http://schemas.microsoft.com/office/drawing/2014/main" id="{6439D7D7-AD1A-4662-AF02-1326BE2ABB75}"/>
                </a:ext>
              </a:extLst>
            </xdr:cNvPr>
            <xdr:cNvSpPr txBox="1"/>
          </xdr:nvSpPr>
          <xdr:spPr>
            <a:xfrm>
              <a:off x="10996785" y="274298"/>
              <a:ext cx="2811585" cy="8909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kumimoji="1" lang="ja-JP" altLang="en-US" sz="1000" b="0" i="0">
                  <a:latin typeface="Cambria Math" panose="02040503050406030204" pitchFamily="18" charset="0"/>
                </a:rPr>
                <a:t>吊り角度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θ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が分からない場合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r>
                <a:rPr kumimoji="1" lang="ja-JP" altLang="en-US" sz="1000" b="0" i="0">
                  <a:latin typeface="Cambria Math" panose="02040503050406030204" pitchFamily="18" charset="0"/>
                </a:rPr>
                <a:t>ワイヤー長さ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X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と吊り幅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Y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から</a:t>
              </a:r>
              <a:r>
                <a:rPr kumimoji="1" lang="en-US" altLang="ja-JP" sz="1000" b="0" i="0">
                  <a:latin typeface="Cambria Math" panose="02040503050406030204" pitchFamily="18" charset="0"/>
                </a:rPr>
                <a:t>θ</a:t>
              </a:r>
              <a:r>
                <a:rPr kumimoji="1" lang="ja-JP" altLang="en-US" sz="1000" b="0" i="0">
                  <a:latin typeface="Cambria Math" panose="02040503050406030204" pitchFamily="18" charset="0"/>
                </a:rPr>
                <a:t>を求める</a:t>
              </a:r>
              <a:endParaRPr kumimoji="1" lang="en-US" altLang="ja-JP" sz="1000" b="0" i="0">
                <a:latin typeface="Cambria Math" panose="02040503050406030204" pitchFamily="18" charset="0"/>
              </a:endParaRPr>
            </a:p>
            <a:p>
              <a:pPr/>
              <a:r>
                <a:rPr kumimoji="1" lang="ja-JP" altLang="en-US" sz="1000" b="0" i="0">
                  <a:latin typeface="Cambria Math" panose="02040503050406030204" pitchFamily="18" charset="0"/>
                </a:rPr>
                <a:t>　　𝜃</a:t>
              </a:r>
              <a:r>
                <a:rPr kumimoji="1" lang="en-US" altLang="ja-JP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=〖2×sin〗^(−1)⁡((𝑌∕2)/𝑋)⁡</a:t>
              </a:r>
              <a:endParaRPr kumimoji="1" lang="en-US" altLang="ja-JP" sz="10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1</xdr:col>
      <xdr:colOff>429359</xdr:colOff>
      <xdr:row>7</xdr:row>
      <xdr:rowOff>23449</xdr:rowOff>
    </xdr:from>
    <xdr:to>
      <xdr:col>2</xdr:col>
      <xdr:colOff>140190</xdr:colOff>
      <xdr:row>8</xdr:row>
      <xdr:rowOff>28334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DBC2CB99-A734-4166-9AC7-C78F07AE9800}"/>
            </a:ext>
          </a:extLst>
        </xdr:cNvPr>
        <xdr:cNvSpPr txBox="1"/>
      </xdr:nvSpPr>
      <xdr:spPr>
        <a:xfrm>
          <a:off x="1089759" y="1826849"/>
          <a:ext cx="371231" cy="233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F</a:t>
          </a:r>
          <a:r>
            <a:rPr kumimoji="1" lang="en-US" altLang="ja-JP" sz="1100" baseline="-25000"/>
            <a:t>1Y</a:t>
          </a:r>
          <a:endParaRPr kumimoji="1" lang="ja-JP" altLang="en-US" sz="1100" baseline="-25000"/>
        </a:p>
      </xdr:txBody>
    </xdr:sp>
    <xdr:clientData/>
  </xdr:twoCellAnchor>
  <xdr:oneCellAnchor>
    <xdr:from>
      <xdr:col>2</xdr:col>
      <xdr:colOff>209550</xdr:colOff>
      <xdr:row>10</xdr:row>
      <xdr:rowOff>193675</xdr:rowOff>
    </xdr:from>
    <xdr:ext cx="2095500" cy="7842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B858CF20-C947-3AE2-8562-AE76B51A2B7F}"/>
                </a:ext>
              </a:extLst>
            </xdr:cNvPr>
            <xdr:cNvSpPr txBox="1"/>
          </xdr:nvSpPr>
          <xdr:spPr>
            <a:xfrm>
              <a:off x="1530350" y="2733675"/>
              <a:ext cx="2095500" cy="784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kumimoji="1" lang="ja-JP" altLang="en-US" sz="1050" i="0">
                  <a:latin typeface="Cambria Math" panose="02040503050406030204" pitchFamily="18" charset="0"/>
                </a:rPr>
                <a:t>吊りボルトにかかる荷重</a:t>
              </a:r>
              <a:endParaRPr kumimoji="1" lang="en-US" altLang="ja-JP" sz="1050" i="0">
                <a:latin typeface="Cambria Math" panose="020405030504060302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05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05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5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kumimoji="1" lang="en-US" altLang="ja-JP" sz="105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r>
                      <a:rPr kumimoji="1" lang="en-US" altLang="ja-JP" sz="105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kumimoji="1" lang="en-US" altLang="ja-JP" sz="105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0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5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kumimoji="1" lang="en-US" altLang="ja-JP" sz="105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unc>
                      <m:funcPr>
                        <m:ctrlPr>
                          <a:rPr kumimoji="1" lang="en-US" altLang="ja-JP" sz="105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kumimoji="1" lang="en-US" altLang="ja-JP" sz="105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sin</m:t>
                        </m:r>
                      </m:fName>
                      <m:e>
                        <m:d>
                          <m:dPr>
                            <m:ctrlPr>
                              <a:rPr kumimoji="1" lang="en-US" altLang="ja-JP" sz="105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type m:val="lin"/>
                                <m:ctrlPr>
                                  <a:rPr kumimoji="1" lang="en-US" altLang="ja-JP" sz="105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kumimoji="1" lang="ja-JP" altLang="en-US" sz="105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𝜃</m:t>
                                </m:r>
                              </m:num>
                              <m:den>
                                <m:r>
                                  <a:rPr kumimoji="1" lang="en-US" altLang="ja-JP" sz="105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</m:func>
                  </m:oMath>
                </m:oMathPara>
              </a14:m>
              <a:endParaRPr kumimoji="1" lang="en-US" altLang="ja-JP" sz="1050"/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05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05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5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kumimoji="1" lang="en-US" altLang="ja-JP" sz="105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sub>
                    </m:sSub>
                    <m:r>
                      <a:rPr kumimoji="1" lang="en-US" altLang="ja-JP" sz="105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kumimoji="1" lang="en-US" altLang="ja-JP" sz="105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05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05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kumimoji="1" lang="en-US" altLang="ja-JP" sz="105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×</m:t>
                    </m:r>
                    <m:func>
                      <m:funcPr>
                        <m:ctrlPr>
                          <a:rPr kumimoji="1" lang="en-US" altLang="ja-JP" sz="105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a:rPr kumimoji="1" lang="en-US" altLang="ja-JP" sz="105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𝑐𝑜𝑠</m:t>
                        </m:r>
                      </m:fName>
                      <m:e>
                        <m:d>
                          <m:dPr>
                            <m:ctrlPr>
                              <a:rPr kumimoji="1" lang="en-US" altLang="ja-JP" sz="105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type m:val="lin"/>
                                <m:ctrlPr>
                                  <a:rPr kumimoji="1" lang="en-US" altLang="ja-JP" sz="105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kumimoji="1" lang="ja-JP" altLang="ja-JP" sz="105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num>
                              <m:den>
                                <m:r>
                                  <a:rPr kumimoji="1" lang="en-US" altLang="ja-JP" sz="105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</m:func>
                  </m:oMath>
                </m:oMathPara>
              </a14:m>
              <a:endParaRPr lang="ja-JP" altLang="ja-JP" sz="1050">
                <a:effectLst/>
              </a:endParaRPr>
            </a:p>
          </xdr:txBody>
        </xdr:sp>
      </mc:Choice>
      <mc:Fallback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B858CF20-C947-3AE2-8562-AE76B51A2B7F}"/>
                </a:ext>
              </a:extLst>
            </xdr:cNvPr>
            <xdr:cNvSpPr txBox="1"/>
          </xdr:nvSpPr>
          <xdr:spPr>
            <a:xfrm>
              <a:off x="1530350" y="2733675"/>
              <a:ext cx="2095500" cy="784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kumimoji="1" lang="ja-JP" altLang="en-US" sz="1050" i="0">
                  <a:latin typeface="Cambria Math" panose="02040503050406030204" pitchFamily="18" charset="0"/>
                </a:rPr>
                <a:t>吊りボルトにかかる荷重</a:t>
              </a:r>
              <a:endParaRPr kumimoji="1" lang="en-US" altLang="ja-JP" sz="1050" i="0">
                <a:latin typeface="Cambria Math" panose="02040503050406030204" pitchFamily="18" charset="0"/>
              </a:endParaRPr>
            </a:p>
            <a:p>
              <a:pPr algn="l"/>
              <a:r>
                <a:rPr kumimoji="1" lang="en-US" altLang="ja-JP" sz="1050" b="0" i="0">
                  <a:latin typeface="Cambria Math" panose="02040503050406030204" pitchFamily="18" charset="0"/>
                </a:rPr>
                <a:t>𝐹_1𝑋</a:t>
              </a:r>
              <a:r>
                <a:rPr kumimoji="1" lang="en-US" altLang="ja-JP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kumimoji="1" lang="en-US" altLang="ja-JP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𝐹_1</a:t>
              </a:r>
              <a:r>
                <a:rPr kumimoji="1" lang="en-US" altLang="ja-JP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kumimoji="1" lang="en-US" altLang="ja-JP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sin⁡(</a:t>
              </a:r>
              <a:r>
                <a:rPr kumimoji="1" lang="ja-JP" altLang="en-US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𝜃</a:t>
              </a:r>
              <a:r>
                <a:rPr kumimoji="1" lang="en-US" altLang="ja-JP" sz="1050" i="0">
                  <a:latin typeface="Cambria Math" panose="02040503050406030204" pitchFamily="18" charset="0"/>
                  <a:ea typeface="Cambria Math" panose="02040503050406030204" pitchFamily="18" charset="0"/>
                </a:rPr>
                <a:t>∕</a:t>
              </a:r>
              <a:r>
                <a:rPr kumimoji="1" lang="en-US" altLang="ja-JP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2)</a:t>
              </a:r>
              <a:endParaRPr kumimoji="1" lang="en-US" altLang="ja-JP" sz="1050"/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05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𝐹_1</a:t>
              </a:r>
              <a:r>
                <a:rPr kumimoji="1"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</a:t>
              </a:r>
              <a:r>
                <a:rPr kumimoji="1"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kumimoji="1" lang="en-US" altLang="ja-JP" sz="105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𝐹_1</a:t>
              </a:r>
              <a:r>
                <a:rPr kumimoji="1"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kumimoji="1" lang="en-US" altLang="ja-JP" sz="105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𝑐𝑜𝑠</a:t>
              </a:r>
              <a:r>
                <a:rPr kumimoji="1" lang="en-US" altLang="ja-JP" sz="105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⁡(</a:t>
              </a:r>
              <a:r>
                <a:rPr kumimoji="1" lang="ja-JP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05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∕</a:t>
              </a:r>
              <a:r>
                <a:rPr kumimoji="1" lang="en-US" altLang="ja-JP" sz="105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2)</a:t>
              </a:r>
              <a:endParaRPr lang="ja-JP" altLang="ja-JP" sz="1050">
                <a:effectLst/>
              </a:endParaRPr>
            </a:p>
          </xdr:txBody>
        </xdr:sp>
      </mc:Fallback>
    </mc:AlternateContent>
    <xdr:clientData/>
  </xdr:oneCellAnchor>
  <xdr:twoCellAnchor>
    <xdr:from>
      <xdr:col>12</xdr:col>
      <xdr:colOff>294925</xdr:colOff>
      <xdr:row>0</xdr:row>
      <xdr:rowOff>111409</xdr:rowOff>
    </xdr:from>
    <xdr:to>
      <xdr:col>20</xdr:col>
      <xdr:colOff>212749</xdr:colOff>
      <xdr:row>9</xdr:row>
      <xdr:rowOff>81527</xdr:rowOff>
    </xdr:to>
    <xdr:sp macro="" textlink="">
      <xdr:nvSpPr>
        <xdr:cNvPr id="124" name="四角形: 角を丸くする 123">
          <a:extLst>
            <a:ext uri="{FF2B5EF4-FFF2-40B4-BE49-F238E27FC236}">
              <a16:creationId xmlns:a16="http://schemas.microsoft.com/office/drawing/2014/main" id="{F16356FA-64DE-C5BB-78B3-BAE8FF2071C0}"/>
            </a:ext>
          </a:extLst>
        </xdr:cNvPr>
        <xdr:cNvSpPr/>
      </xdr:nvSpPr>
      <xdr:spPr>
        <a:xfrm>
          <a:off x="9461012" y="111409"/>
          <a:ext cx="4108824" cy="227268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321235</xdr:colOff>
      <xdr:row>16</xdr:row>
      <xdr:rowOff>82176</xdr:rowOff>
    </xdr:from>
    <xdr:to>
      <xdr:col>5</xdr:col>
      <xdr:colOff>109111</xdr:colOff>
      <xdr:row>20</xdr:row>
      <xdr:rowOff>117170</xdr:rowOff>
    </xdr:to>
    <xdr:sp macro="" textlink="">
      <xdr:nvSpPr>
        <xdr:cNvPr id="125" name="テキスト ボックス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0429FC-9024-48E2-839B-D28E191FC4CD}"/>
            </a:ext>
          </a:extLst>
        </xdr:cNvPr>
        <xdr:cNvSpPr txBox="1"/>
      </xdr:nvSpPr>
      <xdr:spPr>
        <a:xfrm>
          <a:off x="321235" y="4041588"/>
          <a:ext cx="3074935" cy="983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ja-JP" altLang="en-US" sz="1100"/>
            <a:t>＜計算フォーム作成：</a:t>
          </a:r>
          <a:r>
            <a:rPr kumimoji="1" lang="en-US" altLang="ja-JP" sz="1100"/>
            <a:t>2023.1.27</a:t>
          </a:r>
          <a:r>
            <a:rPr kumimoji="1" lang="ja-JP" altLang="en-US" sz="1100"/>
            <a:t>＞</a:t>
          </a:r>
          <a:endParaRPr kumimoji="1" lang="en-US" altLang="ja-JP" sz="1100"/>
        </a:p>
        <a:p>
          <a:pPr algn="r"/>
          <a:r>
            <a:rPr kumimoji="1" lang="ja-JP" altLang="en-US" sz="1100"/>
            <a:t>しんめエンジニアリング</a:t>
          </a:r>
          <a:br>
            <a:rPr lang="en-US" altLang="ja-JP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</a:br>
          <a:r>
            <a:rPr lang="en-US" altLang="ja-JP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https://shinmeeng.com/</a:t>
          </a:r>
          <a:endParaRPr lang="en-US" altLang="ja-JP" sz="1100" b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kumimoji="1" lang="ja-JP" altLang="en-US" sz="900"/>
            <a:t>機械設計・技術者支援のための発信</a:t>
          </a:r>
        </a:p>
      </xdr:txBody>
    </xdr:sp>
    <xdr:clientData/>
  </xdr:twoCellAnchor>
  <xdr:twoCellAnchor editAs="oneCell">
    <xdr:from>
      <xdr:col>0</xdr:col>
      <xdr:colOff>343647</xdr:colOff>
      <xdr:row>17</xdr:row>
      <xdr:rowOff>31917</xdr:rowOff>
    </xdr:from>
    <xdr:to>
      <xdr:col>1</xdr:col>
      <xdr:colOff>451312</xdr:colOff>
      <xdr:row>20</xdr:row>
      <xdr:rowOff>73414</xdr:rowOff>
    </xdr:to>
    <xdr:pic>
      <xdr:nvPicPr>
        <xdr:cNvPr id="126" name="図 1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1405DC-A0D2-41CC-A373-69FBCE51B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647" y="4222917"/>
          <a:ext cx="765077" cy="758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D7F-B47A-40F7-9FAD-A83D85BC3FCA}">
  <dimension ref="A1:T30"/>
  <sheetViews>
    <sheetView showGridLines="0" tabSelected="1" zoomScale="85" zoomScaleNormal="85" workbookViewId="0">
      <selection activeCell="A2" sqref="A2:E2"/>
    </sheetView>
  </sheetViews>
  <sheetFormatPr defaultRowHeight="18" x14ac:dyDescent="0.55000000000000004"/>
  <cols>
    <col min="7" max="7" width="20.08203125" bestFit="1" customWidth="1"/>
    <col min="8" max="8" width="11.08203125" customWidth="1"/>
    <col min="9" max="9" width="10.58203125" bestFit="1" customWidth="1"/>
    <col min="11" max="11" width="9" bestFit="1" customWidth="1"/>
    <col min="13" max="13" width="12.25" bestFit="1" customWidth="1"/>
    <col min="14" max="14" width="3" bestFit="1" customWidth="1"/>
    <col min="16" max="16" width="4.33203125" bestFit="1" customWidth="1"/>
    <col min="17" max="17" width="12.5" customWidth="1"/>
    <col min="18" max="18" width="3.25" bestFit="1" customWidth="1"/>
    <col min="19" max="19" width="6.4140625" customWidth="1"/>
    <col min="20" max="20" width="4.5" bestFit="1" customWidth="1"/>
  </cols>
  <sheetData>
    <row r="1" spans="1:20" ht="29" x14ac:dyDescent="0.55000000000000004">
      <c r="A1" s="1" t="s">
        <v>27</v>
      </c>
      <c r="I1" s="45" t="s">
        <v>26</v>
      </c>
      <c r="J1" s="44"/>
      <c r="K1" s="47">
        <v>44961</v>
      </c>
    </row>
    <row r="2" spans="1:20" ht="20.5" thickBot="1" x14ac:dyDescent="0.6">
      <c r="A2" s="46" t="s">
        <v>0</v>
      </c>
      <c r="B2" s="46"/>
      <c r="C2" s="46"/>
      <c r="D2" s="46"/>
      <c r="E2" s="46"/>
      <c r="G2" s="60" t="s">
        <v>28</v>
      </c>
    </row>
    <row r="3" spans="1:20" ht="18.5" thickTop="1" x14ac:dyDescent="0.55000000000000004">
      <c r="G3" s="35" t="s">
        <v>1</v>
      </c>
      <c r="H3" s="27" t="s">
        <v>3</v>
      </c>
      <c r="I3" s="15">
        <v>35</v>
      </c>
      <c r="J3" s="36" t="s">
        <v>7</v>
      </c>
    </row>
    <row r="4" spans="1:20" x14ac:dyDescent="0.55000000000000004">
      <c r="G4" s="37" t="s">
        <v>2</v>
      </c>
      <c r="H4" s="10" t="s">
        <v>4</v>
      </c>
      <c r="I4" s="16">
        <v>57</v>
      </c>
      <c r="J4" s="38" t="s">
        <v>8</v>
      </c>
    </row>
    <row r="5" spans="1:20" ht="20.5" thickBot="1" x14ac:dyDescent="0.6">
      <c r="G5" s="39" t="s">
        <v>5</v>
      </c>
      <c r="H5" s="28" t="s">
        <v>6</v>
      </c>
      <c r="I5" s="41">
        <f>ROUNDUP(I3/(2*COS(RADIANS(I4/2))),2)</f>
        <v>19.920000000000002</v>
      </c>
      <c r="J5" s="40" t="s">
        <v>7</v>
      </c>
    </row>
    <row r="6" spans="1:20" ht="18.5" thickTop="1" x14ac:dyDescent="0.55000000000000004">
      <c r="Q6" s="2" t="s">
        <v>9</v>
      </c>
      <c r="R6" s="8" t="s">
        <v>10</v>
      </c>
      <c r="S6" s="17">
        <v>310</v>
      </c>
      <c r="T6" s="5" t="s">
        <v>11</v>
      </c>
    </row>
    <row r="7" spans="1:20" ht="20.5" thickBot="1" x14ac:dyDescent="0.6">
      <c r="G7" s="61" t="s">
        <v>19</v>
      </c>
      <c r="Q7" s="3" t="s">
        <v>12</v>
      </c>
      <c r="R7" s="10" t="s">
        <v>13</v>
      </c>
      <c r="S7" s="16">
        <v>330</v>
      </c>
      <c r="T7" s="6" t="s">
        <v>11</v>
      </c>
    </row>
    <row r="8" spans="1:20" ht="18.5" thickBot="1" x14ac:dyDescent="0.6">
      <c r="G8" s="31" t="s">
        <v>20</v>
      </c>
      <c r="H8" s="29" t="s">
        <v>24</v>
      </c>
      <c r="I8" s="29" t="s">
        <v>25</v>
      </c>
      <c r="J8" s="29" t="s">
        <v>23</v>
      </c>
      <c r="K8" s="32" t="s">
        <v>21</v>
      </c>
      <c r="Q8" s="4" t="s">
        <v>2</v>
      </c>
      <c r="R8" s="12" t="s">
        <v>4</v>
      </c>
      <c r="S8" s="13">
        <f>ROUNDUP(DEGREES(2*ATAN((S7/2)/S6)),0)</f>
        <v>57</v>
      </c>
      <c r="T8" s="7" t="s">
        <v>8</v>
      </c>
    </row>
    <row r="9" spans="1:20" x14ac:dyDescent="0.55000000000000004">
      <c r="G9" s="33" t="s">
        <v>14</v>
      </c>
      <c r="H9" s="30">
        <f>IFERROR(IF(G9="","",VLOOKUP(G9,G27:H30,2,FALSE)),"ご自身で安全率を決めてください")</f>
        <v>6</v>
      </c>
      <c r="I9" s="16">
        <v>120</v>
      </c>
      <c r="J9" s="42">
        <f>ROUNDDOWN(I9/H9,1)</f>
        <v>20</v>
      </c>
      <c r="K9" s="24" t="str">
        <f>IF(G9="","",IF(I5&lt;I9,"OK","NG"))</f>
        <v>OK</v>
      </c>
    </row>
    <row r="10" spans="1:20" x14ac:dyDescent="0.55000000000000004">
      <c r="G10" s="33" t="s">
        <v>15</v>
      </c>
      <c r="H10" s="30">
        <f>IFERROR(IF(G10="","",VLOOKUP(G10,G28:H30,2,FALSE)),"ご自身で安全率を決めてください")</f>
        <v>5</v>
      </c>
      <c r="I10" s="16">
        <v>60</v>
      </c>
      <c r="J10" s="42">
        <f t="shared" ref="J10:J12" si="0">ROUNDDOWN(I10/H10,1)</f>
        <v>12</v>
      </c>
      <c r="K10" s="24" t="str">
        <f>IF(G10="","",IF(I6&lt;I10,"OK","NG"))</f>
        <v>OK</v>
      </c>
    </row>
    <row r="11" spans="1:20" x14ac:dyDescent="0.55000000000000004">
      <c r="G11" s="33"/>
      <c r="H11" s="30" t="str">
        <f>IFERROR(IF(G11="","",VLOOKUP(G11,G29:H31,2,FALSE)),"ご自身で安全率を決めてください")</f>
        <v/>
      </c>
      <c r="I11" s="16"/>
      <c r="J11" s="42" t="e">
        <f t="shared" si="0"/>
        <v>#VALUE!</v>
      </c>
      <c r="K11" s="24" t="str">
        <f>IF(G11="","",IF(I7&lt;I11,"OK","NG"))</f>
        <v/>
      </c>
    </row>
    <row r="12" spans="1:20" ht="18.5" thickBot="1" x14ac:dyDescent="0.6">
      <c r="G12" s="34"/>
      <c r="H12" s="25" t="str">
        <f>IFERROR(IF(G12="","",VLOOKUP(G12,G28:H30,2,FALSE)),"ご自身で安全率を決めてください")</f>
        <v/>
      </c>
      <c r="I12" s="26"/>
      <c r="J12" s="43" t="e">
        <f t="shared" si="0"/>
        <v>#VALUE!</v>
      </c>
      <c r="K12" s="19" t="str">
        <f>IF(G12="","",IF(H8&lt;I12,"OK","NG"))</f>
        <v/>
      </c>
    </row>
    <row r="14" spans="1:20" ht="20.5" thickBot="1" x14ac:dyDescent="0.6">
      <c r="G14" s="62" t="s">
        <v>35</v>
      </c>
      <c r="H14" s="14" t="str">
        <f>IF(H19&gt;H21,"OK","NG")</f>
        <v>OK</v>
      </c>
    </row>
    <row r="15" spans="1:20" x14ac:dyDescent="0.55000000000000004">
      <c r="G15" s="57" t="s">
        <v>29</v>
      </c>
      <c r="H15" s="17" t="s">
        <v>68</v>
      </c>
      <c r="I15" s="32" t="s">
        <v>18</v>
      </c>
    </row>
    <row r="16" spans="1:20" x14ac:dyDescent="0.55000000000000004">
      <c r="G16" s="33" t="s">
        <v>69</v>
      </c>
      <c r="H16" s="16">
        <v>4.5999999999999996</v>
      </c>
      <c r="I16" s="58" t="s">
        <v>18</v>
      </c>
    </row>
    <row r="17" spans="7:9" x14ac:dyDescent="0.55000000000000004">
      <c r="G17" s="33" t="s">
        <v>30</v>
      </c>
      <c r="H17" s="11">
        <f>VLOOKUP(H16,ボルト材質と降伏点一覧!A4:C16,3,FALSE)</f>
        <v>400</v>
      </c>
      <c r="I17" s="58" t="s">
        <v>32</v>
      </c>
    </row>
    <row r="18" spans="7:9" x14ac:dyDescent="0.55000000000000004">
      <c r="G18" s="33" t="s">
        <v>24</v>
      </c>
      <c r="H18" s="11">
        <v>5</v>
      </c>
      <c r="I18" s="58" t="s">
        <v>18</v>
      </c>
    </row>
    <row r="19" spans="7:9" x14ac:dyDescent="0.55000000000000004">
      <c r="G19" s="33" t="s">
        <v>31</v>
      </c>
      <c r="H19" s="11">
        <f>H17/H18</f>
        <v>80</v>
      </c>
      <c r="I19" s="58" t="s">
        <v>32</v>
      </c>
    </row>
    <row r="20" spans="7:9" ht="20" x14ac:dyDescent="0.55000000000000004">
      <c r="G20" s="33" t="s">
        <v>33</v>
      </c>
      <c r="H20" s="11">
        <f>VLOOKUP(H15,ボルト有効断面積!B4:C12,2,FALSE)</f>
        <v>58.8</v>
      </c>
      <c r="I20" s="58" t="s">
        <v>34</v>
      </c>
    </row>
    <row r="21" spans="7:9" ht="18.5" thickBot="1" x14ac:dyDescent="0.6">
      <c r="G21" s="34" t="s">
        <v>70</v>
      </c>
      <c r="H21" s="18">
        <f>(H24*9.8)/H20</f>
        <v>3.0000000000000004</v>
      </c>
      <c r="I21" s="59" t="s">
        <v>32</v>
      </c>
    </row>
    <row r="22" spans="7:9" ht="18.5" thickBot="1" x14ac:dyDescent="0.6"/>
    <row r="23" spans="7:9" ht="20" x14ac:dyDescent="0.55000000000000004">
      <c r="G23" s="20" t="s">
        <v>71</v>
      </c>
      <c r="H23" s="9">
        <f>ROUNDUP(I5*SIN(RADIANS(I4/2)),0)</f>
        <v>10</v>
      </c>
      <c r="I23" s="5" t="s">
        <v>7</v>
      </c>
    </row>
    <row r="24" spans="7:9" ht="20.5" thickBot="1" x14ac:dyDescent="0.6">
      <c r="G24" s="22" t="s">
        <v>72</v>
      </c>
      <c r="H24" s="18">
        <f>ROUNDUP(I5*COS(RADIANS(I4/2)),0)</f>
        <v>18</v>
      </c>
      <c r="I24" s="7" t="s">
        <v>7</v>
      </c>
    </row>
    <row r="26" spans="7:9" ht="18.5" thickBot="1" x14ac:dyDescent="0.6">
      <c r="G26" t="s">
        <v>22</v>
      </c>
    </row>
    <row r="27" spans="7:9" x14ac:dyDescent="0.55000000000000004">
      <c r="G27" s="20" t="s">
        <v>14</v>
      </c>
      <c r="H27" s="23">
        <v>6</v>
      </c>
    </row>
    <row r="28" spans="7:9" x14ac:dyDescent="0.55000000000000004">
      <c r="G28" s="21" t="s">
        <v>16</v>
      </c>
      <c r="H28" s="24">
        <v>5</v>
      </c>
    </row>
    <row r="29" spans="7:9" x14ac:dyDescent="0.55000000000000004">
      <c r="G29" s="21" t="s">
        <v>15</v>
      </c>
      <c r="H29" s="24">
        <v>5</v>
      </c>
    </row>
    <row r="30" spans="7:9" ht="18.5" thickBot="1" x14ac:dyDescent="0.6">
      <c r="G30" s="22" t="s">
        <v>17</v>
      </c>
      <c r="H30" s="19" t="s">
        <v>18</v>
      </c>
    </row>
  </sheetData>
  <mergeCells count="1">
    <mergeCell ref="A2:E2"/>
  </mergeCells>
  <phoneticPr fontId="1"/>
  <conditionalFormatting sqref="K9:K12">
    <cfRule type="expression" dxfId="3" priority="5">
      <formula>$K9="OK"</formula>
    </cfRule>
    <cfRule type="expression" dxfId="2" priority="6">
      <formula>$K9="NG"</formula>
    </cfRule>
  </conditionalFormatting>
  <conditionalFormatting sqref="H14">
    <cfRule type="expression" dxfId="1" priority="1">
      <formula>$H$14="NG"</formula>
    </cfRule>
    <cfRule type="expression" dxfId="0" priority="2">
      <formula>$H$14="OK"</formula>
    </cfRule>
  </conditionalFormatting>
  <dataValidations count="1">
    <dataValidation type="list" errorStyle="information" allowBlank="1" showInputMessage="1" showErrorMessage="1" error="定めがないため安全率を_x000a_ご自身で決めてください。" sqref="G9:G12" xr:uid="{6DEB8FD0-5C70-44F9-927D-8DF28F6F1C0B}">
      <formula1>$G$27:$G$30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="ご自身で入力ください。" xr:uid="{6313FDC9-A07A-4B83-8646-FF2F6C0E3BEE}">
          <x14:formula1>
            <xm:f>ボルト有効断面積!$B$4:$B$12</xm:f>
          </x14:formula1>
          <xm:sqref>H15</xm:sqref>
        </x14:dataValidation>
        <x14:dataValidation type="list" errorStyle="information" allowBlank="1" showInputMessage="1" showErrorMessage="1" error="ご自身で入力ください。" xr:uid="{AEF2332A-A4E5-479E-9CED-8EF335B041C3}">
          <x14:formula1>
            <xm:f>ボルト材質と降伏点一覧!$A$4:$A$16</xm:f>
          </x14:formula1>
          <xm:sqref>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F9B9-58E4-4312-BC4B-0DB27F33FA47}">
  <dimension ref="A1:D16"/>
  <sheetViews>
    <sheetView showGridLines="0" zoomScale="85" zoomScaleNormal="85" workbookViewId="0">
      <selection activeCell="F7" sqref="F7"/>
    </sheetView>
  </sheetViews>
  <sheetFormatPr defaultRowHeight="18" x14ac:dyDescent="0.55000000000000004"/>
  <cols>
    <col min="1" max="1" width="18.25" bestFit="1" customWidth="1"/>
    <col min="2" max="2" width="31.4140625" customWidth="1"/>
    <col min="3" max="3" width="19.58203125" bestFit="1" customWidth="1"/>
    <col min="4" max="4" width="29.58203125" bestFit="1" customWidth="1"/>
  </cols>
  <sheetData>
    <row r="1" spans="1:4" x14ac:dyDescent="0.55000000000000004">
      <c r="A1" t="s">
        <v>36</v>
      </c>
    </row>
    <row r="2" spans="1:4" ht="18.5" thickBot="1" x14ac:dyDescent="0.6"/>
    <row r="3" spans="1:4" x14ac:dyDescent="0.55000000000000004">
      <c r="A3" s="31" t="s">
        <v>37</v>
      </c>
      <c r="B3" s="8" t="s">
        <v>38</v>
      </c>
      <c r="C3" s="8" t="s">
        <v>39</v>
      </c>
      <c r="D3" s="32" t="s">
        <v>40</v>
      </c>
    </row>
    <row r="4" spans="1:4" x14ac:dyDescent="0.55000000000000004">
      <c r="A4" s="48">
        <v>4.5999999999999996</v>
      </c>
      <c r="B4" s="49" t="s">
        <v>41</v>
      </c>
      <c r="C4" s="11">
        <v>400</v>
      </c>
      <c r="D4" s="24">
        <v>240</v>
      </c>
    </row>
    <row r="5" spans="1:4" ht="36" x14ac:dyDescent="0.55000000000000004">
      <c r="A5" s="48">
        <v>4.8</v>
      </c>
      <c r="B5" s="49" t="s">
        <v>42</v>
      </c>
      <c r="C5" s="11">
        <v>400</v>
      </c>
      <c r="D5" s="24">
        <v>320</v>
      </c>
    </row>
    <row r="6" spans="1:4" x14ac:dyDescent="0.55000000000000004">
      <c r="A6" s="48">
        <v>5.6</v>
      </c>
      <c r="B6" s="49" t="s">
        <v>43</v>
      </c>
      <c r="C6" s="11">
        <v>500</v>
      </c>
      <c r="D6" s="24">
        <v>300</v>
      </c>
    </row>
    <row r="7" spans="1:4" x14ac:dyDescent="0.55000000000000004">
      <c r="A7" s="48">
        <v>5.8</v>
      </c>
      <c r="B7" s="49" t="s">
        <v>44</v>
      </c>
      <c r="C7" s="11">
        <v>520</v>
      </c>
      <c r="D7" s="24">
        <v>400</v>
      </c>
    </row>
    <row r="8" spans="1:4" x14ac:dyDescent="0.55000000000000004">
      <c r="A8" s="48">
        <v>6.8</v>
      </c>
      <c r="B8" s="49" t="s">
        <v>45</v>
      </c>
      <c r="C8" s="11">
        <v>600</v>
      </c>
      <c r="D8" s="24">
        <v>480</v>
      </c>
    </row>
    <row r="9" spans="1:4" ht="72" x14ac:dyDescent="0.55000000000000004">
      <c r="A9" s="48" t="s">
        <v>46</v>
      </c>
      <c r="B9" s="49" t="s">
        <v>47</v>
      </c>
      <c r="C9" s="11">
        <v>800</v>
      </c>
      <c r="D9" s="24">
        <v>640</v>
      </c>
    </row>
    <row r="10" spans="1:4" x14ac:dyDescent="0.55000000000000004">
      <c r="A10" s="48" t="s">
        <v>48</v>
      </c>
      <c r="B10" s="49" t="s">
        <v>18</v>
      </c>
      <c r="C10" s="11">
        <v>830</v>
      </c>
      <c r="D10" s="24">
        <v>640</v>
      </c>
    </row>
    <row r="11" spans="1:4" ht="36" x14ac:dyDescent="0.55000000000000004">
      <c r="A11" s="48">
        <v>9.8000000000000007</v>
      </c>
      <c r="B11" s="49" t="s">
        <v>49</v>
      </c>
      <c r="C11" s="11">
        <v>900</v>
      </c>
      <c r="D11" s="24">
        <v>720</v>
      </c>
    </row>
    <row r="12" spans="1:4" x14ac:dyDescent="0.55000000000000004">
      <c r="A12" s="48">
        <v>10.9</v>
      </c>
      <c r="B12" s="49" t="s">
        <v>50</v>
      </c>
      <c r="C12" s="11">
        <v>1000</v>
      </c>
      <c r="D12" s="24">
        <v>900</v>
      </c>
    </row>
    <row r="13" spans="1:4" x14ac:dyDescent="0.55000000000000004">
      <c r="A13" s="48">
        <v>12.9</v>
      </c>
      <c r="B13" s="49" t="s">
        <v>51</v>
      </c>
      <c r="C13" s="11">
        <v>1200</v>
      </c>
      <c r="D13" s="24">
        <v>1080</v>
      </c>
    </row>
    <row r="14" spans="1:4" x14ac:dyDescent="0.55000000000000004">
      <c r="A14" s="48" t="s">
        <v>52</v>
      </c>
      <c r="B14" s="49" t="s">
        <v>53</v>
      </c>
      <c r="C14" s="11">
        <v>500</v>
      </c>
      <c r="D14" s="24">
        <v>210</v>
      </c>
    </row>
    <row r="15" spans="1:4" x14ac:dyDescent="0.55000000000000004">
      <c r="A15" s="48" t="s">
        <v>54</v>
      </c>
      <c r="B15" s="49" t="s">
        <v>53</v>
      </c>
      <c r="C15" s="11">
        <v>700</v>
      </c>
      <c r="D15" s="24">
        <v>450</v>
      </c>
    </row>
    <row r="16" spans="1:4" ht="18.5" thickBot="1" x14ac:dyDescent="0.6">
      <c r="A16" s="50" t="s">
        <v>55</v>
      </c>
      <c r="B16" s="51" t="s">
        <v>53</v>
      </c>
      <c r="C16" s="18">
        <v>800</v>
      </c>
      <c r="D16" s="19">
        <v>600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A73A-F51C-4B32-A316-FED6A087F37D}">
  <dimension ref="B2:C12"/>
  <sheetViews>
    <sheetView workbookViewId="0">
      <selection activeCell="F7" sqref="F7"/>
    </sheetView>
  </sheetViews>
  <sheetFormatPr defaultRowHeight="18" x14ac:dyDescent="0.55000000000000004"/>
  <sheetData>
    <row r="2" spans="2:3" x14ac:dyDescent="0.55000000000000004">
      <c r="B2" s="52" t="s">
        <v>56</v>
      </c>
    </row>
    <row r="3" spans="2:3" ht="20" x14ac:dyDescent="0.55000000000000004">
      <c r="B3" s="53" t="s">
        <v>57</v>
      </c>
      <c r="C3" s="54" t="s">
        <v>58</v>
      </c>
    </row>
    <row r="4" spans="2:3" x14ac:dyDescent="0.55000000000000004">
      <c r="B4" s="55" t="s">
        <v>59</v>
      </c>
      <c r="C4" s="56">
        <v>20.100000000000001</v>
      </c>
    </row>
    <row r="5" spans="2:3" x14ac:dyDescent="0.55000000000000004">
      <c r="B5" s="55" t="s">
        <v>60</v>
      </c>
      <c r="C5" s="56">
        <v>36.6</v>
      </c>
    </row>
    <row r="6" spans="2:3" x14ac:dyDescent="0.55000000000000004">
      <c r="B6" s="55" t="s">
        <v>61</v>
      </c>
      <c r="C6" s="56">
        <v>58.8</v>
      </c>
    </row>
    <row r="7" spans="2:3" x14ac:dyDescent="0.55000000000000004">
      <c r="B7" s="55" t="s">
        <v>62</v>
      </c>
      <c r="C7" s="56">
        <v>84.3</v>
      </c>
    </row>
    <row r="8" spans="2:3" x14ac:dyDescent="0.55000000000000004">
      <c r="B8" s="55" t="s">
        <v>63</v>
      </c>
      <c r="C8" s="56">
        <v>157</v>
      </c>
    </row>
    <row r="9" spans="2:3" x14ac:dyDescent="0.55000000000000004">
      <c r="B9" s="55" t="s">
        <v>64</v>
      </c>
      <c r="C9" s="56">
        <v>245</v>
      </c>
    </row>
    <row r="10" spans="2:3" x14ac:dyDescent="0.55000000000000004">
      <c r="B10" s="55" t="s">
        <v>65</v>
      </c>
      <c r="C10" s="56">
        <v>353</v>
      </c>
    </row>
    <row r="11" spans="2:3" x14ac:dyDescent="0.55000000000000004">
      <c r="B11" s="55" t="s">
        <v>66</v>
      </c>
      <c r="C11" s="56">
        <v>561</v>
      </c>
    </row>
    <row r="12" spans="2:3" x14ac:dyDescent="0.55000000000000004">
      <c r="B12" s="55" t="s">
        <v>67</v>
      </c>
      <c r="C12" s="56">
        <v>817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計算シート</vt:lpstr>
      <vt:lpstr>ボルト材質と降伏点一覧</vt:lpstr>
      <vt:lpstr>ボルト有効断面積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しんめエンジニアリング</dc:creator>
  <cp:lastModifiedBy>しんめエンジニアリング</cp:lastModifiedBy>
  <dcterms:created xsi:type="dcterms:W3CDTF">2023-02-03T22:44:58Z</dcterms:created>
  <dcterms:modified xsi:type="dcterms:W3CDTF">2023-02-04T01:47:54Z</dcterms:modified>
</cp:coreProperties>
</file>